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4_{4DCA69FB-E5B7-4EC4-86EA-01F5BCF0CC0C}" xr6:coauthVersionLast="47" xr6:coauthVersionMax="47" xr10:uidLastSave="{00000000-0000-0000-0000-000000000000}"/>
  <workbookProtection workbookAlgorithmName="SHA-512" workbookHashValue="VeG3hgneGUoY4jJ4JM86YHmtvvcPgaM4dee3uNTp+shhrFDTifTdSsidFtaynH7xsf1oHBv5qi3eFLdUTaDBYg==" workbookSaltValue="FNffHQGZ+uT7HbBXUc5ZlQ==" workbookSpinCount="100000" lockStructure="1"/>
  <bookViews>
    <workbookView xWindow="-12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D15" i="1"/>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<sst xmlns="http://schemas.openxmlformats.org/spreadsheetml/2006/main" count="523" uniqueCount="297">
  <si>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</si>
  <si>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</si>
  <si>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</si>
  <si>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</si>
  <si>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</si>
  <si>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</si>
  <si>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</si>
  <si>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</si>
  <si>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</si>
  <si>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</si>
  <si>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</si>
  <si>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</si>
  <si>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</si>
  <si>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</si>
  <si>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</si>
  <si>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</si>
  <si>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</si>
  <si>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</si>
  <si>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</si>
  <si>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</si>
  <si>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</si>
  <si>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</si>
  <si>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</si>
  <si>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</si>
  <si>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</si>
  <si>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</si>
  <si>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</si>
  <si>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</si>
  <si>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</si>
  <si>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</si>
  <si>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</si>
  <si>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</si>
  <si>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</si>
  <si>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</si>
  <si>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</si>
  <si>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</si>
  <si>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</si>
  <si>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</si>
  <si>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</si>
  <si>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</si>
  <si>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</si>
  <si>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</si>
  <si>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</si>
  <si>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</si>
  <si>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</si>
  <si>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</si>
  <si>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</si>
  <si>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</si>
  <si>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</si>
  <si>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</si>
  <si>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</si>
  <si>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</si>
  <si>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</si>
  <si>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</si>
  <si>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</si>
  <si>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</si>
  <si>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</si>
  <si>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</si>
  <si>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</si>
  <si>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</si>
  <si>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</si>
  <si>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</si>
  <si>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</si>
  <si>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</si>
  <si>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</si>
  <si>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</si>
  <si>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</si>
  <si>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</si>
  <si>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</si>
  <si>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</si>
  <si>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</si>
  <si>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</si>
  <si>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</si>
  <si>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</si>
  <si>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</si>
  <si>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</si>
  <si>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</si>
  <si>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</si>
  <si>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</si>
  <si>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</si>
  <si>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</si>
  <si>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</si>
  <si>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</si>
  <si>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</si>
  <si>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</si>
  <si>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</si>
  <si>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</si>
  <si>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</si>
  <si>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</si>
  <si>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</si>
  <si>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</si>
  <si>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</si>
  <si>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</si>
  <si>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</si>
  <si>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</si>
  <si>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</si>
  <si>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</si>
  <si>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</si>
  <si>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</si>
  <si>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</si>
  <si>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</si>
  <si>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</si>
  <si>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</si>
  <si>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</si>
  <si>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</si>
  <si>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</si>
  <si>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</si>
  <si>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</si>
  <si>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</si>
  <si>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</si>
  <si>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</si>
  <si>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</si>
  <si>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</si>
  <si>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</si>
  <si>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</si>
  <si>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</si>
  <si>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</si>
  <si>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</si>
  <si>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</si>
  <si>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</si>
  <si>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</si>
  <si>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</si>
  <si>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</si>
  <si>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</si>
  <si>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</si>
  <si>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</si>
  <si>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</si>
  <si>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</si>
  <si>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</si>
  <si>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</si>
  <si>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</si>
  <si>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</si>
  <si>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</si>
  <si>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</si>
  <si>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</si>
  <si>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</si>
  <si>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</si>
  <si>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</si>
  <si>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</si>
  <si>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</si>
  <si>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</si>
  <si>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</si>
  <si>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</si>
  <si>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</si>
  <si>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</si>
  <si>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</si>
  <si>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</si>
  <si>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</si>
  <si>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</si>
  <si>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</si>
  <si>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</si>
  <si>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</si>
  <si>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</si>
  <si>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</si>
  <si>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</si>
  <si>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</si>
  <si>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</si>
  <si>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</si>
  <si>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</si>
  <si>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</si>
  <si>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</si>
  <si>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</si>
  <si>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</si>
  <si>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</si>
  <si>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</si>
  <si>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</si>
  <si>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</si>
  <si>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</si>
  <si>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</si>
  <si>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</si>
  <si>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</si>
  <si>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</si>
  <si>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</si>
  <si>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</si>
  <si>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</si>
  <si>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</si>
  <si>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</si>
  <si>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</si>
  <si>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</si>
  <si>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</si>
  <si>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</si>
  <si>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</si>
  <si>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</si>
  <si>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</si>
  <si>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</si>
  <si>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</si>
  <si>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</si>
  <si>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</si>
  <si>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</si>
  <si>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</si>
  <si>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</si>
  <si>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</si>
  <si>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</si>
  <si>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</si>
  <si>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</si>
  <si>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</si>
  <si>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</si>
  <si>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</si>
  <si>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</si>
  <si>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</si>
  <si>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</si>
  <si>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</si>
  <si>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</si>
  <si>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</si>
  <si>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</si>
  <si>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</si>
  <si>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</si>
  <si>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</si>
  <si>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</si>
  <si>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</si>
  <si>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</si>
  <si>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</si>
  <si>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</si>
  <si>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</si>
  <si>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</si>
  <si>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</si>
  <si>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</si>
  <si>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</si>
  <si>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</si>
  <si>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</si>
  <si>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</si>
  <si>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</si>
  <si>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</si>
  <si>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</si>
  <si>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</si>
  <si>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</si>
  <si>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</si>
  <si>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</si>
  <si>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</si>
  <si>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</si>
  <si>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</si>
  <si>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</si>
  <si>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</si>
  <si>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</si>
  <si>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</si>
  <si>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</si>
  <si>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</si>
  <si>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</si>
  <si>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</si>
  <si>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</si>
  <si>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</si>
  <si>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</si>
  <si>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</si>
  <si>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</si>
  <si>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</si>
  <si>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</si>
  <si>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</si>
  <si>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</si>
  <si>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</si>
  <si>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</si>
  <si>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</si>
  <si>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</si>
  <si>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</si>
  <si>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</si>
  <si>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</si>
  <si>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</si>
  <si>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</si>
  <si>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</si>
  <si>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</si>
  <si>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</si>
  <si>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</si>
  <si>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</si>
  <si>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</si>
  <si>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</si>
  <si>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</si>
  <si>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</si>
  <si>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</si>
  <si>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</si>
  <si>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</si>
  <si>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</si>
  <si>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</si>
  <si>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</si>
  <si>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</si>
  <si>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</si>
  <si>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</si>
  <si>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</si>
  <si>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</si>
  <si>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</si>
  <si>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</si>
  <si>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</si>
  <si>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点数</t>
    <rPh sb="0" eb="2">
      <t>テンスウ</t>
    </rPh>
    <phoneticPr fontId="1"/>
  </si>
  <si>
    <t>←自動計算</t>
    <rPh sb="1" eb="5">
      <t>ジドウケイサン</t>
    </rPh>
    <phoneticPr fontId="1"/>
  </si>
  <si>
    <t>ポイントテーブル</t>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</si>
  <si>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</si>
  <si>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</si>
  <si>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果樹作(ha)</t>
    <rPh sb="0" eb="3">
      <t>カジュサク</t>
    </rPh>
    <phoneticPr fontId="1"/>
  </si>
  <si>
    <t>上記以外(ha)</t>
    <rPh sb="0" eb="4">
      <t>ジョウキイガイ</t>
    </rPh>
    <phoneticPr fontId="1"/>
  </si>
  <si>
    <t>←変更（実施要綱）がある場合は更新のこと</t>
    <rPh sb="1" eb="3">
      <t>ヘンコウ</t>
    </rPh>
    <rPh sb="4" eb="8">
      <t>ジッシヨウコウ</t>
    </rPh>
    <rPh sb="12" eb="14">
      <t>バアイ</t>
    </rPh>
    <rPh sb="15" eb="17">
      <t>コウシン</t>
    </rPh>
    <phoneticPr fontId="1"/>
  </si>
  <si>
    <t>リース期間は月数を入力してください</t>
    <rPh sb="3" eb="5">
      <t>キカン</t>
    </rPh>
    <rPh sb="6" eb="8">
      <t>ツキスウ</t>
    </rPh>
    <rPh sb="9" eb="11">
      <t>ニュウリョク</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</si>
  <si>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</si>
  <si>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</si>
  <si>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</si>
  <si>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</si>
  <si>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</si>
  <si>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</si>
  <si>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同上。拡大面積（差分）を記載してください</t>
    <rPh sb="0" eb="2">
      <t>ドウジョウ</t>
    </rPh>
    <rPh sb="3" eb="5">
      <t>カクダイ</t>
    </rPh>
    <rPh sb="5" eb="7">
      <t>メンセキ</t>
    </rPh>
    <rPh sb="8" eb="10">
      <t>サブン</t>
    </rPh>
    <rPh sb="12" eb="14">
      <t>キサイ</t>
    </rPh>
    <phoneticPr fontId="1"/>
  </si>
  <si>
    <t>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</si>
</sst>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1.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microsoft.com/office/2017/10/relationships/person" Target="persons/person.xml" />
  <Relationship Id="rId5" Type="http://schemas.openxmlformats.org/officeDocument/2006/relationships/worksheet" Target="worksheets/sheet5.xml" />
  <Relationship Id="rId15" Type="http://schemas.openxmlformats.org/officeDocument/2006/relationships/customXml" Target="../customXml/item3.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2.xml" />
</Relationships>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election activeCell="A2" sqref="A2:E2"/>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c r="E10" s="5" t="s">
        <v>6</v>
      </c>
      <c r="F10" s="5"/>
      <c r="G10" s="5"/>
      <c r="H10" s="5"/>
      <c r="I10" s="5"/>
      <c r="J10" s="5"/>
      <c r="K10" s="5"/>
      <c r="L10" s="5"/>
    </row>
    <row r="11" spans="1:12" ht="20.100000000000001" customHeight="1">
      <c r="A11" s="5"/>
      <c r="B11" s="5">
        <v>5</v>
      </c>
      <c r="C11" s="11" t="s">
        <v>7</v>
      </c>
      <c r="D11" s="70"/>
      <c r="E11" s="5"/>
      <c r="F11" s="5"/>
      <c r="G11" s="5"/>
      <c r="H11" s="5"/>
      <c r="I11" s="5"/>
      <c r="J11" s="5"/>
      <c r="K11" s="5"/>
      <c r="L11" s="5"/>
    </row>
    <row r="12" spans="1:12" ht="20.100000000000001"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t="s">
        <v>11</v>
      </c>
      <c r="E13" s="13" t="s">
        <v>6</v>
      </c>
      <c r="F13" s="5"/>
      <c r="G13" s="5"/>
      <c r="H13" s="5"/>
      <c r="I13" s="5"/>
      <c r="J13" s="5"/>
      <c r="K13" s="5"/>
      <c r="L13" s="5"/>
    </row>
    <row r="14" spans="1:12" ht="20.100000000000001" customHeight="1">
      <c r="A14" s="5"/>
      <c r="B14" s="5">
        <v>8</v>
      </c>
      <c r="C14" s="11" t="s">
        <v>12</v>
      </c>
      <c r="D14" s="71"/>
      <c r="E14" s="5" t="s">
        <v>13</v>
      </c>
      <c r="F14" s="5"/>
      <c r="G14" s="5"/>
      <c r="H14" s="5"/>
      <c r="I14" s="5"/>
      <c r="J14" s="5"/>
      <c r="K14" s="5"/>
      <c r="L14" s="5"/>
    </row>
    <row r="15" spans="1:12" ht="39.950000000000003" customHeight="1">
      <c r="A15" s="5"/>
      <c r="B15" s="5">
        <v>9</v>
      </c>
      <c r="C15" s="12" t="s">
        <v>14</v>
      </c>
      <c r="D15" s="14">
        <f>D16-D17+D18</f>
        <v>0</v>
      </c>
      <c r="E15" s="5" t="s">
        <v>15</v>
      </c>
      <c r="F15" s="5"/>
      <c r="G15" s="5"/>
      <c r="H15" s="5"/>
      <c r="I15" s="5"/>
      <c r="J15" s="5"/>
      <c r="K15" s="5"/>
      <c r="L15" s="5"/>
    </row>
    <row r="16" spans="1:12" ht="20.100000000000001" customHeight="1">
      <c r="A16" s="5"/>
      <c r="B16" s="5">
        <v>10</v>
      </c>
      <c r="C16" s="11" t="s">
        <v>16</v>
      </c>
      <c r="D16" s="72"/>
      <c r="E16" s="5" t="s">
        <v>17</v>
      </c>
      <c r="F16" s="5"/>
      <c r="G16" s="5"/>
      <c r="H16" s="5"/>
      <c r="I16" s="5"/>
      <c r="J16" s="5"/>
      <c r="K16" s="5"/>
      <c r="L16" s="5"/>
    </row>
    <row r="17" spans="1:12" ht="20.100000000000001" customHeight="1">
      <c r="A17" s="5"/>
      <c r="B17" s="5">
        <v>11</v>
      </c>
      <c r="C17" s="11" t="s">
        <v>18</v>
      </c>
      <c r="D17" s="72"/>
      <c r="E17" s="5" t="s">
        <v>17</v>
      </c>
      <c r="F17" s="5"/>
      <c r="G17" s="5"/>
      <c r="H17" s="5"/>
      <c r="I17" s="5"/>
      <c r="J17" s="5"/>
      <c r="K17" s="5"/>
      <c r="L17" s="5"/>
    </row>
    <row r="18" spans="1:12" ht="20.100000000000001" customHeight="1">
      <c r="A18" s="5"/>
      <c r="B18" s="5">
        <v>12</v>
      </c>
      <c r="C18" s="11" t="s">
        <v>19</v>
      </c>
      <c r="D18" s="72"/>
      <c r="E18" s="5" t="s">
        <v>17</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20</v>
      </c>
      <c r="C20" s="9"/>
      <c r="D20" s="5"/>
      <c r="E20" s="5"/>
      <c r="F20" s="5"/>
      <c r="G20" s="5"/>
      <c r="H20" s="5"/>
      <c r="I20" s="5"/>
      <c r="J20" s="5"/>
      <c r="K20" s="5"/>
      <c r="L20" s="5"/>
    </row>
    <row r="21" spans="1:12" ht="20.100000000000001" customHeight="1">
      <c r="A21" s="5"/>
      <c r="B21" s="10"/>
      <c r="C21" s="5"/>
      <c r="D21" s="5"/>
      <c r="E21" s="5"/>
      <c r="F21" s="5" t="s">
        <v>21</v>
      </c>
      <c r="G21" s="5"/>
      <c r="H21" s="5"/>
      <c r="I21" s="5"/>
      <c r="J21" s="5"/>
      <c r="K21" s="5"/>
      <c r="L21" s="5"/>
    </row>
    <row r="22" spans="1:12" ht="39.950000000000003" customHeight="1">
      <c r="A22" s="5"/>
      <c r="B22" s="10">
        <v>13</v>
      </c>
      <c r="C22" s="11" t="s">
        <v>22</v>
      </c>
      <c r="D22" s="70" t="s">
        <v>296</v>
      </c>
      <c r="E22" s="15" t="s">
        <v>23</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24</v>
      </c>
      <c r="D24" s="70" t="s">
        <v>291</v>
      </c>
      <c r="E24" s="5" t="s">
        <v>23</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25</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26</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27</v>
      </c>
      <c r="D29" s="73"/>
      <c r="E29" s="107" t="s">
        <v>290</v>
      </c>
      <c r="F29" s="108"/>
      <c r="G29" s="108"/>
      <c r="H29" s="108"/>
      <c r="I29" s="108"/>
      <c r="J29" s="108"/>
      <c r="K29" s="108"/>
      <c r="L29" s="108"/>
    </row>
    <row r="30" spans="1:12" ht="20.100000000000001" customHeight="1">
      <c r="A30" s="5"/>
      <c r="B30" s="5">
        <v>16</v>
      </c>
      <c r="C30" s="11" t="s">
        <v>28</v>
      </c>
      <c r="D30" s="74"/>
      <c r="E30" s="19" t="s">
        <v>29</v>
      </c>
      <c r="F30" s="5"/>
      <c r="G30" s="5"/>
      <c r="H30" s="5"/>
      <c r="I30" s="5"/>
      <c r="J30" s="5"/>
      <c r="K30" s="5"/>
      <c r="L30" s="5"/>
    </row>
    <row r="31" spans="1:12" ht="60" customHeight="1">
      <c r="A31" s="5"/>
      <c r="B31" s="5">
        <v>17</v>
      </c>
      <c r="C31" s="11" t="s">
        <v>30</v>
      </c>
      <c r="D31" s="74"/>
      <c r="E31" s="107" t="s">
        <v>289</v>
      </c>
      <c r="F31" s="108"/>
      <c r="G31" s="108"/>
      <c r="H31" s="108"/>
      <c r="I31" s="108"/>
      <c r="J31" s="108"/>
      <c r="K31" s="108"/>
      <c r="L31" s="108"/>
    </row>
    <row r="32" spans="1:12" ht="20.100000000000001" customHeight="1">
      <c r="A32" s="5"/>
      <c r="B32" s="5">
        <v>18</v>
      </c>
      <c r="C32" s="11" t="s">
        <v>31</v>
      </c>
      <c r="D32" s="74"/>
      <c r="E32" s="19" t="s">
        <v>295</v>
      </c>
      <c r="F32" s="5"/>
      <c r="G32" s="5"/>
      <c r="H32" s="5"/>
      <c r="I32" s="5"/>
      <c r="J32" s="5"/>
      <c r="K32" s="5"/>
      <c r="L32" s="5"/>
    </row>
    <row r="33" spans="1:12" ht="20.100000000000001" customHeight="1">
      <c r="A33" s="5"/>
      <c r="B33" s="5">
        <v>19</v>
      </c>
      <c r="C33" s="11" t="s">
        <v>32</v>
      </c>
      <c r="D33" s="74"/>
      <c r="E33" s="19" t="s">
        <v>295</v>
      </c>
      <c r="F33" s="5"/>
      <c r="G33" s="5"/>
      <c r="H33" s="5"/>
      <c r="I33" s="5"/>
      <c r="J33" s="5"/>
      <c r="K33" s="5"/>
      <c r="L33" s="5"/>
    </row>
    <row r="34" spans="1:12" ht="20.100000000000001" customHeight="1">
      <c r="A34" s="5"/>
      <c r="B34" s="5">
        <v>20</v>
      </c>
      <c r="C34" s="11" t="s">
        <v>33</v>
      </c>
      <c r="D34" s="74"/>
      <c r="E34" s="19" t="s">
        <v>295</v>
      </c>
      <c r="F34" s="5"/>
      <c r="G34" s="5"/>
      <c r="H34" s="5"/>
      <c r="I34" s="5"/>
      <c r="J34" s="5"/>
      <c r="K34" s="5"/>
      <c r="L34" s="5"/>
    </row>
    <row r="35" spans="1:12" ht="20.100000000000001" customHeight="1">
      <c r="A35" s="5"/>
      <c r="B35" s="5">
        <v>21</v>
      </c>
      <c r="C35" s="11" t="s">
        <v>34</v>
      </c>
      <c r="D35" s="98">
        <f>IF(D31=0,0,(D34+D30)/D30-1)</f>
        <v>0</v>
      </c>
      <c r="E35" s="5"/>
      <c r="F35" s="5"/>
      <c r="G35" s="5"/>
      <c r="H35" s="5"/>
      <c r="I35" s="5"/>
      <c r="J35" s="5"/>
      <c r="K35" s="5"/>
      <c r="L35" s="5"/>
    </row>
    <row r="36" spans="1:12" ht="20.100000000000001" customHeight="1">
      <c r="A36" s="5"/>
      <c r="B36" s="5"/>
      <c r="C36" s="5" t="s">
        <v>35</v>
      </c>
      <c r="D36" s="20"/>
      <c r="E36" s="5"/>
      <c r="F36" s="5"/>
      <c r="G36" s="5"/>
      <c r="H36" s="5"/>
      <c r="I36" s="5"/>
      <c r="J36" s="5"/>
      <c r="K36" s="5"/>
      <c r="L36" s="5"/>
    </row>
    <row r="37" spans="1:12" ht="50.1" customHeight="1">
      <c r="A37" s="5"/>
      <c r="B37" s="5">
        <v>22</v>
      </c>
      <c r="C37" s="12" t="s">
        <v>36</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37</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38</v>
      </c>
      <c r="D41" s="14">
        <f>D15</f>
        <v>0</v>
      </c>
      <c r="E41" s="5"/>
      <c r="F41" s="5"/>
      <c r="G41" s="5"/>
      <c r="H41" s="5"/>
      <c r="I41" s="5"/>
      <c r="J41" s="5"/>
      <c r="K41" s="5"/>
      <c r="L41" s="5"/>
    </row>
    <row r="42" spans="1:12" ht="20.100000000000001" customHeight="1">
      <c r="A42" s="5"/>
      <c r="B42" s="5">
        <v>24</v>
      </c>
      <c r="C42" s="11" t="s">
        <v>39</v>
      </c>
      <c r="D42" s="75"/>
      <c r="E42" s="5" t="s">
        <v>40</v>
      </c>
      <c r="F42" s="5"/>
      <c r="G42" s="5"/>
      <c r="H42" s="5"/>
      <c r="I42" s="5"/>
      <c r="J42" s="5"/>
      <c r="K42" s="5"/>
      <c r="L42" s="5"/>
    </row>
    <row r="43" spans="1:12" ht="20.100000000000001" customHeight="1">
      <c r="A43" s="5"/>
      <c r="B43" s="5">
        <v>25</v>
      </c>
      <c r="C43" s="11" t="s">
        <v>41</v>
      </c>
      <c r="D43" s="75"/>
      <c r="E43" s="5" t="s">
        <v>17</v>
      </c>
      <c r="F43" s="5"/>
      <c r="G43" s="5"/>
      <c r="H43" s="5"/>
      <c r="I43" s="5"/>
      <c r="J43" s="5"/>
      <c r="K43" s="5"/>
      <c r="L43" s="5"/>
    </row>
    <row r="44" spans="1:12" ht="20.100000000000001" customHeight="1">
      <c r="A44" s="5"/>
      <c r="B44" s="5">
        <v>26</v>
      </c>
      <c r="C44" s="11" t="s">
        <v>42</v>
      </c>
      <c r="D44" s="75"/>
      <c r="E44" s="5" t="s">
        <v>17</v>
      </c>
      <c r="F44" s="5"/>
      <c r="G44" s="5"/>
      <c r="H44" s="5"/>
      <c r="I44" s="5"/>
      <c r="J44" s="5"/>
      <c r="K44" s="5"/>
      <c r="L44" s="5"/>
    </row>
    <row r="45" spans="1:12" ht="20.100000000000001" customHeight="1">
      <c r="A45" s="5"/>
      <c r="B45" s="5">
        <v>27</v>
      </c>
      <c r="C45" s="11" t="s">
        <v>34</v>
      </c>
      <c r="D45" s="98" t="e">
        <f>D44/D41-1</f>
        <v>#DIV/0!</v>
      </c>
      <c r="E45" s="17"/>
      <c r="F45" s="5"/>
      <c r="G45" s="5"/>
      <c r="H45" s="5"/>
      <c r="I45" s="5"/>
      <c r="J45" s="5"/>
      <c r="K45" s="5"/>
      <c r="L45" s="5"/>
    </row>
    <row r="46" spans="1:12" ht="20.100000000000001" customHeight="1">
      <c r="A46" s="5"/>
      <c r="B46" s="5">
        <v>28</v>
      </c>
      <c r="C46" s="11" t="s">
        <v>43</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44</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45</v>
      </c>
      <c r="D50" s="89"/>
      <c r="E50" s="19" t="s">
        <v>46</v>
      </c>
      <c r="F50" s="5"/>
      <c r="G50" s="5"/>
      <c r="H50" s="5"/>
      <c r="I50" s="5"/>
      <c r="J50" s="5"/>
      <c r="K50" s="5"/>
      <c r="L50" s="5"/>
    </row>
    <row r="51" spans="1:12" ht="27">
      <c r="A51" s="5"/>
      <c r="B51" s="5">
        <v>30</v>
      </c>
      <c r="C51" s="12" t="s">
        <v>47</v>
      </c>
      <c r="D51" s="21" t="e">
        <f>D52/D53</f>
        <v>#DIV/0!</v>
      </c>
      <c r="E51" s="5"/>
      <c r="F51" s="5"/>
      <c r="G51" s="5"/>
      <c r="H51" s="5"/>
      <c r="I51" s="5"/>
      <c r="J51" s="5"/>
      <c r="K51" s="5"/>
      <c r="L51" s="5"/>
    </row>
    <row r="52" spans="1:12" ht="20.100000000000001" customHeight="1">
      <c r="A52" s="5"/>
      <c r="B52" s="5">
        <v>31</v>
      </c>
      <c r="C52" s="11" t="s">
        <v>48</v>
      </c>
      <c r="D52" s="14">
        <f>D15</f>
        <v>0</v>
      </c>
      <c r="E52" s="5"/>
      <c r="F52" s="5"/>
      <c r="G52" s="5"/>
      <c r="H52" s="5"/>
      <c r="I52" s="5"/>
      <c r="J52" s="5"/>
      <c r="K52" s="5"/>
      <c r="L52" s="5"/>
    </row>
    <row r="53" spans="1:12" ht="20.100000000000001" customHeight="1">
      <c r="A53" s="5"/>
      <c r="B53" s="5">
        <v>32</v>
      </c>
      <c r="C53" s="11" t="s">
        <v>49</v>
      </c>
      <c r="D53" s="76"/>
      <c r="E53" s="5" t="s">
        <v>50</v>
      </c>
      <c r="F53" s="5"/>
      <c r="G53" s="5"/>
      <c r="H53" s="5"/>
      <c r="I53" s="5"/>
      <c r="J53" s="5"/>
      <c r="K53" s="5"/>
      <c r="L53" s="5"/>
    </row>
    <row r="54" spans="1:12" ht="20.100000000000001" customHeight="1">
      <c r="A54" s="5"/>
      <c r="B54" s="5">
        <v>33</v>
      </c>
      <c r="C54" s="11" t="s">
        <v>51</v>
      </c>
      <c r="D54" s="21" t="e">
        <f>D55/D56</f>
        <v>#DIV/0!</v>
      </c>
      <c r="E54" s="5"/>
      <c r="F54" s="5"/>
      <c r="G54" s="5"/>
      <c r="H54" s="5"/>
      <c r="I54" s="5"/>
      <c r="J54" s="5"/>
      <c r="K54" s="5"/>
      <c r="L54" s="5"/>
    </row>
    <row r="55" spans="1:12" ht="20.100000000000001" customHeight="1">
      <c r="A55" s="5"/>
      <c r="B55" s="5">
        <v>34</v>
      </c>
      <c r="C55" s="11" t="s">
        <v>52</v>
      </c>
      <c r="D55" s="75"/>
      <c r="E55" s="5" t="s">
        <v>53</v>
      </c>
      <c r="F55" s="5"/>
      <c r="G55" s="5"/>
      <c r="H55" s="5"/>
      <c r="I55" s="5"/>
      <c r="J55" s="5"/>
      <c r="K55" s="5"/>
      <c r="L55" s="5"/>
    </row>
    <row r="56" spans="1:12" ht="20.100000000000001" customHeight="1">
      <c r="A56" s="5"/>
      <c r="B56" s="5">
        <v>35</v>
      </c>
      <c r="C56" s="11" t="s">
        <v>54</v>
      </c>
      <c r="D56" s="77"/>
      <c r="E56" s="5" t="s">
        <v>50</v>
      </c>
      <c r="F56" s="5"/>
      <c r="G56" s="5"/>
      <c r="H56" s="5"/>
      <c r="I56" s="5"/>
      <c r="J56" s="5"/>
      <c r="K56" s="5"/>
      <c r="L56" s="5"/>
    </row>
    <row r="57" spans="1:12" ht="20.100000000000001" customHeight="1">
      <c r="A57" s="5"/>
      <c r="B57" s="5">
        <v>36</v>
      </c>
      <c r="C57" s="11" t="s">
        <v>55</v>
      </c>
      <c r="D57" s="21" t="e">
        <f>D58/D59</f>
        <v>#DIV/0!</v>
      </c>
      <c r="E57" s="5"/>
      <c r="F57" s="5"/>
      <c r="G57" s="5"/>
      <c r="H57" s="5"/>
      <c r="I57" s="5"/>
      <c r="J57" s="5"/>
      <c r="K57" s="5"/>
      <c r="L57" s="5"/>
    </row>
    <row r="58" spans="1:12" ht="20.100000000000001" customHeight="1">
      <c r="A58" s="5"/>
      <c r="B58" s="5">
        <v>37</v>
      </c>
      <c r="C58" s="11" t="s">
        <v>56</v>
      </c>
      <c r="D58" s="75"/>
      <c r="E58" s="5" t="s">
        <v>53</v>
      </c>
      <c r="F58" s="5"/>
      <c r="G58" s="5"/>
      <c r="H58" s="5"/>
      <c r="I58" s="5"/>
      <c r="J58" s="5"/>
      <c r="K58" s="5"/>
      <c r="L58" s="5"/>
    </row>
    <row r="59" spans="1:12" ht="20.100000000000001" customHeight="1">
      <c r="A59" s="5"/>
      <c r="B59" s="5">
        <v>38</v>
      </c>
      <c r="C59" s="11" t="s">
        <v>57</v>
      </c>
      <c r="D59" s="77"/>
      <c r="E59" s="5" t="s">
        <v>50</v>
      </c>
      <c r="F59" s="5"/>
      <c r="G59" s="5"/>
      <c r="H59" s="5"/>
      <c r="I59" s="5"/>
      <c r="J59" s="5"/>
      <c r="K59" s="5"/>
      <c r="L59" s="5"/>
    </row>
    <row r="60" spans="1:12" ht="20.100000000000001" customHeight="1">
      <c r="A60" s="5"/>
      <c r="B60" s="5">
        <v>39</v>
      </c>
      <c r="C60" s="11" t="s">
        <v>58</v>
      </c>
      <c r="D60" s="21" t="e">
        <f>D61/D62</f>
        <v>#DIV/0!</v>
      </c>
      <c r="E60" s="5"/>
      <c r="F60" s="5"/>
      <c r="G60" s="5"/>
      <c r="H60" s="5"/>
      <c r="I60" s="5"/>
      <c r="J60" s="5"/>
      <c r="K60" s="5"/>
      <c r="L60" s="5"/>
    </row>
    <row r="61" spans="1:12" ht="20.100000000000001" customHeight="1">
      <c r="A61" s="5"/>
      <c r="B61" s="5">
        <v>40</v>
      </c>
      <c r="C61" s="11" t="s">
        <v>59</v>
      </c>
      <c r="D61" s="75"/>
      <c r="E61" s="5" t="s">
        <v>53</v>
      </c>
      <c r="F61" s="5"/>
      <c r="G61" s="5"/>
      <c r="H61" s="5"/>
      <c r="I61" s="5"/>
      <c r="J61" s="5"/>
      <c r="K61" s="5"/>
      <c r="L61" s="5"/>
    </row>
    <row r="62" spans="1:12" ht="20.100000000000001" customHeight="1">
      <c r="A62" s="5"/>
      <c r="B62" s="5">
        <v>41</v>
      </c>
      <c r="C62" s="11" t="s">
        <v>60</v>
      </c>
      <c r="D62" s="77"/>
      <c r="E62" s="5" t="s">
        <v>50</v>
      </c>
      <c r="F62" s="5"/>
      <c r="G62" s="5"/>
      <c r="H62" s="5"/>
      <c r="I62" s="5"/>
      <c r="J62" s="5"/>
      <c r="K62" s="5"/>
      <c r="L62" s="5"/>
    </row>
    <row r="63" spans="1:12" ht="20.100000000000001" customHeight="1">
      <c r="A63" s="5"/>
      <c r="B63" s="5">
        <v>42</v>
      </c>
      <c r="C63" s="11" t="s">
        <v>61</v>
      </c>
      <c r="D63" s="21">
        <f>D61-D52</f>
        <v>0</v>
      </c>
      <c r="E63" s="5"/>
      <c r="F63" s="5"/>
      <c r="G63" s="5"/>
      <c r="H63" s="5"/>
      <c r="I63" s="5"/>
      <c r="J63" s="5"/>
      <c r="K63" s="5"/>
      <c r="L63" s="5"/>
    </row>
    <row r="64" spans="1:12" ht="20.100000000000001" customHeight="1">
      <c r="A64" s="5"/>
      <c r="B64" s="5">
        <v>43</v>
      </c>
      <c r="C64" s="11" t="s">
        <v>62</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63</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64</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65</v>
      </c>
      <c r="D74" s="23" t="s">
        <v>292</v>
      </c>
      <c r="E74" s="22" t="s">
        <v>67</v>
      </c>
      <c r="F74" s="23" t="s">
        <v>68</v>
      </c>
      <c r="G74" s="22" t="s">
        <v>69</v>
      </c>
      <c r="H74" s="22" t="s">
        <v>70</v>
      </c>
      <c r="I74" s="22" t="s">
        <v>71</v>
      </c>
      <c r="J74" s="81" t="s">
        <v>72</v>
      </c>
      <c r="K74" s="85" t="s">
        <v>73</v>
      </c>
      <c r="L74" s="84"/>
    </row>
    <row r="75" spans="1:12" ht="30" customHeight="1">
      <c r="A75" s="5">
        <f>B71+1</f>
        <v>45</v>
      </c>
      <c r="B75" s="11" t="s">
        <v>74</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75</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76</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77</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78</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79</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80</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81</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82</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83</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84</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85</v>
      </c>
      <c r="D88" s="11" t="s">
        <v>86</v>
      </c>
      <c r="E88" s="12" t="s">
        <v>87</v>
      </c>
      <c r="F88" s="12" t="s">
        <v>88</v>
      </c>
      <c r="G88" s="12" t="s">
        <v>89</v>
      </c>
      <c r="H88" s="12" t="s">
        <v>90</v>
      </c>
      <c r="I88" s="12" t="s">
        <v>91</v>
      </c>
      <c r="J88" s="12" t="s">
        <v>92</v>
      </c>
      <c r="K88" s="5"/>
      <c r="L88" s="5"/>
    </row>
    <row r="89" spans="1:12" ht="30" customHeight="1">
      <c r="A89" s="5">
        <f>A84+1</f>
        <v>55</v>
      </c>
      <c r="B89" s="11" t="s">
        <v>74</v>
      </c>
      <c r="C89" s="70"/>
      <c r="D89" s="70"/>
      <c r="E89" s="80"/>
      <c r="F89" s="80"/>
      <c r="G89" s="70"/>
      <c r="H89" s="80"/>
      <c r="I89" s="32">
        <f>IF($D$22="リース",F75/1.1,0)</f>
        <v>0</v>
      </c>
      <c r="J89" s="70"/>
      <c r="K89" s="5" t="s">
        <v>288</v>
      </c>
      <c r="L89" s="5"/>
    </row>
    <row r="90" spans="1:12" ht="30" customHeight="1">
      <c r="A90" s="5">
        <f>A89+1</f>
        <v>56</v>
      </c>
      <c r="B90" s="11" t="s">
        <v>75</v>
      </c>
      <c r="C90" s="70"/>
      <c r="D90" s="70"/>
      <c r="E90" s="80"/>
      <c r="F90" s="80"/>
      <c r="G90" s="70"/>
      <c r="H90" s="80"/>
      <c r="I90" s="32">
        <f t="shared" ref="I90:I98" si="5">IF($D$22="リース",F76/1.1,0)</f>
        <v>0</v>
      </c>
      <c r="J90" s="70"/>
      <c r="K90" s="5"/>
      <c r="L90" s="5"/>
    </row>
    <row r="91" spans="1:12" ht="30" customHeight="1">
      <c r="A91" s="5">
        <f t="shared" ref="A91:A98" si="6">A90+1</f>
        <v>57</v>
      </c>
      <c r="B91" s="11" t="s">
        <v>76</v>
      </c>
      <c r="C91" s="70"/>
      <c r="D91" s="70"/>
      <c r="E91" s="80"/>
      <c r="F91" s="80"/>
      <c r="G91" s="70"/>
      <c r="H91" s="80"/>
      <c r="I91" s="32">
        <f t="shared" si="5"/>
        <v>0</v>
      </c>
      <c r="J91" s="70"/>
      <c r="K91" s="5"/>
      <c r="L91" s="5"/>
    </row>
    <row r="92" spans="1:12" ht="30" customHeight="1">
      <c r="A92" s="5">
        <f t="shared" si="6"/>
        <v>58</v>
      </c>
      <c r="B92" s="11" t="s">
        <v>77</v>
      </c>
      <c r="C92" s="70"/>
      <c r="D92" s="70"/>
      <c r="E92" s="80"/>
      <c r="F92" s="80"/>
      <c r="G92" s="70"/>
      <c r="H92" s="80"/>
      <c r="I92" s="32">
        <f t="shared" si="5"/>
        <v>0</v>
      </c>
      <c r="J92" s="70"/>
      <c r="K92" s="5"/>
      <c r="L92" s="5"/>
    </row>
    <row r="93" spans="1:12" ht="30" customHeight="1">
      <c r="A93" s="5">
        <f t="shared" si="6"/>
        <v>59</v>
      </c>
      <c r="B93" s="11" t="s">
        <v>78</v>
      </c>
      <c r="C93" s="70"/>
      <c r="D93" s="70"/>
      <c r="E93" s="80"/>
      <c r="F93" s="80"/>
      <c r="G93" s="70"/>
      <c r="H93" s="80"/>
      <c r="I93" s="32">
        <f t="shared" si="5"/>
        <v>0</v>
      </c>
      <c r="J93" s="70"/>
      <c r="K93" s="5"/>
      <c r="L93" s="5"/>
    </row>
    <row r="94" spans="1:12" ht="30" customHeight="1">
      <c r="A94" s="5">
        <f t="shared" si="6"/>
        <v>60</v>
      </c>
      <c r="B94" s="11" t="s">
        <v>79</v>
      </c>
      <c r="C94" s="70"/>
      <c r="D94" s="70"/>
      <c r="E94" s="80"/>
      <c r="F94" s="80"/>
      <c r="G94" s="70"/>
      <c r="H94" s="80"/>
      <c r="I94" s="32">
        <f t="shared" si="5"/>
        <v>0</v>
      </c>
      <c r="J94" s="70"/>
      <c r="K94" s="5"/>
      <c r="L94" s="5"/>
    </row>
    <row r="95" spans="1:12" ht="30" customHeight="1">
      <c r="A95" s="5">
        <f t="shared" si="6"/>
        <v>61</v>
      </c>
      <c r="B95" s="11" t="s">
        <v>80</v>
      </c>
      <c r="C95" s="70"/>
      <c r="D95" s="70"/>
      <c r="E95" s="80"/>
      <c r="F95" s="80"/>
      <c r="G95" s="70"/>
      <c r="H95" s="80"/>
      <c r="I95" s="32">
        <f t="shared" si="5"/>
        <v>0</v>
      </c>
      <c r="J95" s="70"/>
      <c r="K95" s="5"/>
      <c r="L95" s="5"/>
    </row>
    <row r="96" spans="1:12" ht="30" customHeight="1">
      <c r="A96" s="5">
        <f t="shared" si="6"/>
        <v>62</v>
      </c>
      <c r="B96" s="11" t="s">
        <v>81</v>
      </c>
      <c r="C96" s="70"/>
      <c r="D96" s="70"/>
      <c r="E96" s="80"/>
      <c r="F96" s="80"/>
      <c r="G96" s="70"/>
      <c r="H96" s="80"/>
      <c r="I96" s="32">
        <f t="shared" si="5"/>
        <v>0</v>
      </c>
      <c r="J96" s="70"/>
      <c r="K96" s="5"/>
      <c r="L96" s="5"/>
    </row>
    <row r="97" spans="1:12" ht="30" customHeight="1">
      <c r="A97" s="5">
        <f t="shared" si="6"/>
        <v>63</v>
      </c>
      <c r="B97" s="11" t="s">
        <v>82</v>
      </c>
      <c r="C97" s="70"/>
      <c r="D97" s="70"/>
      <c r="E97" s="80"/>
      <c r="F97" s="80"/>
      <c r="G97" s="70"/>
      <c r="H97" s="80"/>
      <c r="I97" s="32">
        <f t="shared" si="5"/>
        <v>0</v>
      </c>
      <c r="J97" s="70"/>
      <c r="K97" s="5"/>
      <c r="L97" s="5"/>
    </row>
    <row r="98" spans="1:12" ht="30" customHeight="1">
      <c r="A98" s="5">
        <f t="shared" si="6"/>
        <v>64</v>
      </c>
      <c r="B98" s="11" t="s">
        <v>83</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O6iesIjUhiDSjYNv8sc45ty1kwUcERFS061RoGin5oVGAzsd3S1taQpUdsFvOSBKQVdzAFn7TFKMm73nlgOkA==" saltValue="0u4E6maSDNw01XV4RHKAag=="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93</v>
      </c>
      <c r="B1" s="102"/>
      <c r="C1" s="102"/>
      <c r="D1" s="102"/>
      <c r="E1" s="102"/>
      <c r="F1" s="102"/>
      <c r="G1" s="5"/>
    </row>
    <row r="2" spans="1:15" ht="20.100000000000001" customHeight="1">
      <c r="A2" s="5"/>
      <c r="B2" s="5"/>
      <c r="C2" s="7"/>
      <c r="D2" s="5"/>
      <c r="E2" s="5"/>
      <c r="F2" s="5"/>
      <c r="G2" s="5"/>
    </row>
    <row r="3" spans="1:15" ht="20.100000000000001" customHeight="1">
      <c r="A3" s="5"/>
      <c r="B3" s="44" t="s">
        <v>94</v>
      </c>
      <c r="C3" s="45"/>
      <c r="D3" s="5"/>
      <c r="E3" s="5"/>
      <c r="F3" s="5"/>
      <c r="G3" s="5"/>
    </row>
    <row r="4" spans="1:15" ht="20.100000000000001" customHeight="1">
      <c r="A4" s="5"/>
      <c r="B4" s="10"/>
      <c r="C4" s="5"/>
      <c r="D4" s="5"/>
      <c r="E4" s="5"/>
      <c r="F4" s="5"/>
      <c r="G4" s="5"/>
    </row>
    <row r="5" spans="1:15" s="48" customFormat="1" ht="20.100000000000001" customHeight="1">
      <c r="A5" s="46"/>
      <c r="B5" s="46"/>
      <c r="C5" s="47" t="s">
        <v>95</v>
      </c>
      <c r="D5" s="46"/>
      <c r="E5" s="46"/>
      <c r="F5" s="46"/>
      <c r="G5" s="46"/>
    </row>
    <row r="6" spans="1:15" s="48" customFormat="1" ht="20.100000000000001" customHeight="1">
      <c r="A6" s="46"/>
      <c r="B6" s="46"/>
      <c r="C6" s="47" t="s">
        <v>96</v>
      </c>
      <c r="D6" s="46"/>
      <c r="E6" s="46"/>
      <c r="F6" s="46"/>
      <c r="G6" s="46"/>
    </row>
    <row r="7" spans="1:15" s="48" customFormat="1" ht="39.950000000000003" customHeight="1">
      <c r="A7" s="46"/>
      <c r="B7" s="46"/>
      <c r="C7" s="49" t="s">
        <v>97</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98</v>
      </c>
      <c r="G8" s="51"/>
      <c r="I8" s="48" t="s">
        <v>282</v>
      </c>
    </row>
    <row r="9" spans="1:15" ht="39.950000000000003" customHeight="1">
      <c r="A9" s="5"/>
      <c r="B9" s="5">
        <v>63</v>
      </c>
      <c r="C9" s="52" t="s">
        <v>99</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100</v>
      </c>
      <c r="J9" s="5">
        <f>IF(E9&lt;I12,0,IF(E9&lt;J12,I$15,IF(E9&lt;K12,$J15,IF(E9&lt;L12,$K15,IF(E9&lt;M12,$L15,IF(E9&lt;N12,$M15,IF(E9&lt;O12,$N15,20)))))))</f>
        <v>6</v>
      </c>
      <c r="K9" s="6" t="s">
        <v>281</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101</v>
      </c>
      <c r="J10" s="5">
        <f>IF(E9&lt;I13,0,IF(E9&lt;J13,I$15,IF(E9&lt;K13,$J15,IF(E9&lt;L13,$K15,IF(E9&lt;M13,$L15,IF(E9&lt;N13,$M15,IF(E9&lt;O13,$N15,O15)))))))</f>
        <v>6</v>
      </c>
      <c r="K10" s="6" t="s">
        <v>281</v>
      </c>
    </row>
    <row r="11" spans="1:15" ht="39.950000000000003" customHeight="1">
      <c r="A11" s="5"/>
      <c r="B11" s="5">
        <v>65</v>
      </c>
      <c r="C11" s="52" t="s">
        <v>102</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103</v>
      </c>
      <c r="J11" s="5">
        <f>IF(E9&lt;I14,0,IF(E9&lt;J14,I$15,IF(E9&lt;K14,$J15,IF(E9&lt;L14,$K15,IF(E9&lt;M14,$L15,IF(E9&lt;N14,$M15,IF(E9&lt;O14,$N15,O15)))))))</f>
        <v>6</v>
      </c>
      <c r="K11" s="6" t="s">
        <v>281</v>
      </c>
      <c r="M11" s="6" t="s">
        <v>283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284</v>
      </c>
      <c r="I12" s="94">
        <v>0</v>
      </c>
      <c r="J12" s="94">
        <v>0.1</v>
      </c>
      <c r="K12" s="94">
        <v>0.2</v>
      </c>
      <c r="L12" s="94">
        <v>0.3</v>
      </c>
      <c r="M12" s="94">
        <v>0.4</v>
      </c>
      <c r="N12" s="94">
        <v>0.5</v>
      </c>
      <c r="O12" s="94">
        <v>0.6</v>
      </c>
    </row>
    <row r="13" spans="1:15" ht="39.950000000000003" customHeight="1">
      <c r="A13" s="5"/>
      <c r="B13" s="5">
        <v>67</v>
      </c>
      <c r="C13" s="52" t="s">
        <v>104</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285</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286</v>
      </c>
      <c r="I14" s="94">
        <v>0</v>
      </c>
      <c r="J14" s="94">
        <v>2</v>
      </c>
      <c r="K14" s="94">
        <v>4</v>
      </c>
      <c r="L14" s="94">
        <v>6</v>
      </c>
      <c r="M14" s="94">
        <v>8</v>
      </c>
      <c r="N14" s="94">
        <v>10</v>
      </c>
      <c r="O14" s="94">
        <v>12</v>
      </c>
    </row>
    <row r="15" spans="1:15" ht="39.950000000000003" customHeight="1">
      <c r="A15" s="5"/>
      <c r="B15" s="5">
        <v>69</v>
      </c>
      <c r="C15" s="15"/>
      <c r="D15" s="57" t="s">
        <v>105</v>
      </c>
      <c r="E15" s="5"/>
      <c r="F15" s="58">
        <f>SUM(F9:F14)</f>
        <v>0</v>
      </c>
      <c r="G15" s="15" t="str">
        <f>IF(ISNUMBER(FIND("経営面積",D7)),"",IF(F15&lt;20,"20ポイント以上になるよう、成果目標を設定してください",""))</f>
        <v/>
      </c>
      <c r="H15" s="93" t="s">
        <v>280</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106</v>
      </c>
      <c r="D17" s="46"/>
      <c r="E17" s="46"/>
      <c r="F17" s="46"/>
      <c r="G17" s="46"/>
    </row>
    <row r="18" spans="1:8" s="48" customFormat="1" ht="50.1" customHeight="1">
      <c r="A18" s="46"/>
      <c r="B18" s="46"/>
      <c r="C18" s="110" t="s">
        <v>107</v>
      </c>
      <c r="D18" s="110"/>
      <c r="E18" s="87" t="s">
        <v>108</v>
      </c>
      <c r="F18" s="46" t="s">
        <v>98</v>
      </c>
      <c r="G18" s="59" t="s">
        <v>109</v>
      </c>
    </row>
    <row r="19" spans="1:8" ht="30" customHeight="1">
      <c r="A19" s="5"/>
      <c r="B19" s="5">
        <v>70</v>
      </c>
      <c r="C19" s="60" t="s">
        <v>110</v>
      </c>
      <c r="D19" s="12" t="s">
        <v>111</v>
      </c>
      <c r="E19" s="88"/>
      <c r="F19" s="11">
        <f>IF(E19="✔",G19,0)</f>
        <v>0</v>
      </c>
      <c r="G19" s="95">
        <v>1</v>
      </c>
      <c r="H19" s="6" t="s">
        <v>287</v>
      </c>
    </row>
    <row r="20" spans="1:8" ht="30" customHeight="1">
      <c r="A20" s="5"/>
      <c r="B20" s="5">
        <v>71</v>
      </c>
      <c r="C20" s="61"/>
      <c r="D20" s="12" t="s">
        <v>112</v>
      </c>
      <c r="E20" s="88"/>
      <c r="F20" s="11">
        <f t="shared" ref="F20:F24" si="0">IF(E20="✔",G20,0)</f>
        <v>0</v>
      </c>
      <c r="G20" s="95">
        <v>1</v>
      </c>
    </row>
    <row r="21" spans="1:8" ht="50.1" customHeight="1">
      <c r="A21" s="5"/>
      <c r="B21" s="5">
        <v>72</v>
      </c>
      <c r="C21" s="62"/>
      <c r="D21" s="12" t="s">
        <v>113</v>
      </c>
      <c r="E21" s="88"/>
      <c r="F21" s="11">
        <f t="shared" si="0"/>
        <v>0</v>
      </c>
      <c r="G21" s="95">
        <v>1</v>
      </c>
    </row>
    <row r="22" spans="1:8" ht="30" customHeight="1">
      <c r="A22" s="5"/>
      <c r="B22" s="5">
        <v>73</v>
      </c>
      <c r="C22" s="18" t="s">
        <v>114</v>
      </c>
      <c r="D22" s="12" t="s">
        <v>115</v>
      </c>
      <c r="E22" s="88"/>
      <c r="F22" s="11">
        <f t="shared" si="0"/>
        <v>0</v>
      </c>
      <c r="G22" s="95">
        <v>2</v>
      </c>
    </row>
    <row r="23" spans="1:8" ht="30" customHeight="1">
      <c r="A23" s="5"/>
      <c r="B23" s="5">
        <v>74</v>
      </c>
      <c r="C23" s="60" t="s">
        <v>116</v>
      </c>
      <c r="D23" s="63" t="s">
        <v>117</v>
      </c>
      <c r="E23" s="88"/>
      <c r="F23" s="11">
        <f t="shared" si="0"/>
        <v>0</v>
      </c>
      <c r="G23" s="95">
        <v>2</v>
      </c>
    </row>
    <row r="24" spans="1:8" ht="30" customHeight="1">
      <c r="A24" s="5"/>
      <c r="B24" s="5">
        <v>75</v>
      </c>
      <c r="C24" s="62"/>
      <c r="D24" s="64" t="s">
        <v>118</v>
      </c>
      <c r="E24" s="88"/>
      <c r="F24" s="11">
        <f t="shared" si="0"/>
        <v>0</v>
      </c>
      <c r="G24" s="95">
        <v>1</v>
      </c>
    </row>
    <row r="25" spans="1:8" ht="22.5" customHeight="1">
      <c r="A25" s="5"/>
      <c r="B25" s="5">
        <v>76</v>
      </c>
      <c r="C25" s="60" t="s">
        <v>119</v>
      </c>
      <c r="D25" s="65" t="s">
        <v>120</v>
      </c>
      <c r="E25" s="23"/>
      <c r="F25" s="52">
        <f>IF(OR(E26="✔",E27="✔",E28="✔"),G25,0)</f>
        <v>0</v>
      </c>
      <c r="G25" s="95">
        <v>2</v>
      </c>
    </row>
    <row r="26" spans="1:8" ht="39.950000000000003" customHeight="1">
      <c r="A26" s="5"/>
      <c r="B26" s="5"/>
      <c r="C26" s="61"/>
      <c r="D26" s="63" t="s">
        <v>121</v>
      </c>
      <c r="E26" s="88"/>
      <c r="F26" s="66"/>
      <c r="G26" s="95"/>
    </row>
    <row r="27" spans="1:8" ht="30" customHeight="1">
      <c r="A27" s="5"/>
      <c r="B27" s="5"/>
      <c r="C27" s="61"/>
      <c r="D27" s="63" t="s">
        <v>122</v>
      </c>
      <c r="E27" s="88"/>
      <c r="F27" s="66"/>
      <c r="G27" s="95"/>
    </row>
    <row r="28" spans="1:8" ht="30" customHeight="1">
      <c r="A28" s="5"/>
      <c r="B28" s="5"/>
      <c r="C28" s="54"/>
      <c r="D28" s="64" t="s">
        <v>123</v>
      </c>
      <c r="E28" s="88"/>
      <c r="F28" s="54"/>
      <c r="G28" s="95"/>
    </row>
    <row r="29" spans="1:8" ht="30" customHeight="1">
      <c r="A29" s="5"/>
      <c r="B29" s="5">
        <v>77</v>
      </c>
      <c r="C29" s="52" t="s">
        <v>124</v>
      </c>
      <c r="D29" s="12" t="s">
        <v>125</v>
      </c>
      <c r="E29" s="88"/>
      <c r="F29" s="11">
        <f t="shared" ref="F29:F31" si="1">IF(E29="✔",G29,0)</f>
        <v>0</v>
      </c>
      <c r="G29" s="95">
        <v>1</v>
      </c>
    </row>
    <row r="30" spans="1:8" ht="30" customHeight="1">
      <c r="A30" s="5"/>
      <c r="B30" s="5">
        <v>78</v>
      </c>
      <c r="C30" s="66"/>
      <c r="D30" s="12" t="s">
        <v>126</v>
      </c>
      <c r="E30" s="88"/>
      <c r="F30" s="11">
        <f t="shared" si="1"/>
        <v>0</v>
      </c>
      <c r="G30" s="95">
        <v>1</v>
      </c>
    </row>
    <row r="31" spans="1:8" ht="30" customHeight="1">
      <c r="A31" s="5"/>
      <c r="B31" s="5">
        <v>79</v>
      </c>
      <c r="C31" s="54"/>
      <c r="D31" s="12" t="s">
        <v>127</v>
      </c>
      <c r="E31" s="88"/>
      <c r="F31" s="11">
        <f t="shared" si="1"/>
        <v>0</v>
      </c>
      <c r="G31" s="95">
        <v>1</v>
      </c>
    </row>
    <row r="32" spans="1:8" ht="20.100000000000001" customHeight="1">
      <c r="A32" s="5"/>
      <c r="B32" s="10">
        <v>80</v>
      </c>
      <c r="C32" s="5"/>
      <c r="D32" s="57" t="s">
        <v>128</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129</v>
      </c>
      <c r="E34" s="68"/>
      <c r="F34" s="69">
        <f>SUM(F32,F15)</f>
        <v>0</v>
      </c>
      <c r="G34" s="5"/>
    </row>
    <row r="35" spans="1:7" ht="20.100000000000001" customHeight="1">
      <c r="A35" s="5"/>
      <c r="B35" s="5"/>
      <c r="C35" s="5"/>
      <c r="D35" s="5"/>
      <c r="E35" s="5"/>
      <c r="F35" s="5"/>
      <c r="G35" s="5"/>
    </row>
    <row r="36" spans="1:7" s="48" customFormat="1" ht="32.25" customHeight="1">
      <c r="A36" s="46"/>
      <c r="B36" s="109" t="s">
        <v>130</v>
      </c>
      <c r="C36" s="109"/>
      <c r="D36" s="109"/>
      <c r="E36" s="109"/>
      <c r="F36" s="109"/>
      <c r="G36" s="46"/>
    </row>
    <row r="37" spans="1:7" s="48" customFormat="1" ht="27.75" customHeight="1">
      <c r="A37" s="46"/>
      <c r="B37" s="109" t="s">
        <v>131</v>
      </c>
      <c r="C37" s="109"/>
      <c r="D37" s="109"/>
      <c r="E37" s="109"/>
      <c r="F37" s="109"/>
      <c r="G37" s="46"/>
    </row>
    <row r="38" spans="1:7" s="48" customFormat="1" ht="27.75" customHeight="1">
      <c r="A38" s="46"/>
      <c r="B38" s="109" t="s">
        <v>132</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133</v>
      </c>
      <c r="B2" s="33" t="s">
        <v>2</v>
      </c>
      <c r="C2" s="33" t="s">
        <v>3</v>
      </c>
      <c r="D2" s="33" t="s">
        <v>4</v>
      </c>
      <c r="E2" s="33" t="s">
        <v>5</v>
      </c>
      <c r="F2" s="33" t="s">
        <v>7</v>
      </c>
      <c r="G2" s="33" t="s">
        <v>134</v>
      </c>
      <c r="H2" s="33" t="s">
        <v>135</v>
      </c>
      <c r="I2" s="33" t="s">
        <v>12</v>
      </c>
      <c r="J2" s="33" t="s">
        <v>14</v>
      </c>
      <c r="K2" s="33" t="s">
        <v>16</v>
      </c>
      <c r="L2" s="33" t="s">
        <v>18</v>
      </c>
      <c r="M2" s="33" t="s">
        <v>136</v>
      </c>
      <c r="N2" s="33" t="s">
        <v>22</v>
      </c>
      <c r="O2" s="33" t="s">
        <v>24</v>
      </c>
      <c r="P2" s="33" t="s">
        <v>137</v>
      </c>
      <c r="Q2" s="33" t="s">
        <v>138</v>
      </c>
      <c r="R2" s="33" t="s">
        <v>139</v>
      </c>
      <c r="S2" s="33" t="s">
        <v>140</v>
      </c>
      <c r="T2" s="33" t="s">
        <v>141</v>
      </c>
      <c r="U2" s="33" t="s">
        <v>142</v>
      </c>
      <c r="V2" s="33" t="s">
        <v>34</v>
      </c>
      <c r="W2" s="33" t="s">
        <v>143</v>
      </c>
      <c r="X2" s="33" t="s">
        <v>38</v>
      </c>
      <c r="Y2" s="33" t="s">
        <v>39</v>
      </c>
      <c r="Z2" s="33" t="s">
        <v>41</v>
      </c>
      <c r="AA2" s="33" t="s">
        <v>42</v>
      </c>
      <c r="AB2" s="33" t="s">
        <v>34</v>
      </c>
      <c r="AC2" s="33" t="s">
        <v>43</v>
      </c>
      <c r="AD2" s="33" t="s">
        <v>144</v>
      </c>
      <c r="AE2" s="33" t="s">
        <v>47</v>
      </c>
      <c r="AF2" s="33" t="s">
        <v>145</v>
      </c>
      <c r="AG2" s="33" t="s">
        <v>146</v>
      </c>
      <c r="AH2" s="33" t="s">
        <v>147</v>
      </c>
      <c r="AI2" s="33" t="s">
        <v>148</v>
      </c>
      <c r="AJ2" s="33" t="s">
        <v>54</v>
      </c>
      <c r="AK2" s="33" t="s">
        <v>149</v>
      </c>
      <c r="AL2" s="33" t="s">
        <v>150</v>
      </c>
      <c r="AM2" s="33" t="s">
        <v>151</v>
      </c>
      <c r="AN2" s="33" t="s">
        <v>152</v>
      </c>
      <c r="AO2" s="33" t="s">
        <v>153</v>
      </c>
      <c r="AP2" s="33" t="s">
        <v>154</v>
      </c>
      <c r="AQ2" s="33" t="s">
        <v>61</v>
      </c>
      <c r="AR2" s="33" t="s">
        <v>62</v>
      </c>
      <c r="AS2" s="33" t="s">
        <v>155</v>
      </c>
      <c r="BA2" s="33" t="s">
        <v>65</v>
      </c>
      <c r="BB2" s="33" t="s">
        <v>66</v>
      </c>
      <c r="BC2" s="33" t="s">
        <v>67</v>
      </c>
      <c r="BD2" s="33" t="s">
        <v>68</v>
      </c>
      <c r="BE2" s="33" t="s">
        <v>69</v>
      </c>
      <c r="BF2" s="33" t="s">
        <v>70</v>
      </c>
      <c r="BG2" s="33" t="s">
        <v>71</v>
      </c>
      <c r="BH2" s="33" t="s">
        <v>72</v>
      </c>
      <c r="BI2" s="33" t="s">
        <v>156</v>
      </c>
      <c r="BJ2" s="33" t="s">
        <v>85</v>
      </c>
      <c r="BK2" s="33" t="s">
        <v>86</v>
      </c>
      <c r="BL2" s="33" t="s">
        <v>87</v>
      </c>
      <c r="BM2" s="33" t="s">
        <v>88</v>
      </c>
      <c r="BN2" s="33" t="s">
        <v>89</v>
      </c>
      <c r="BO2" s="33" t="s">
        <v>90</v>
      </c>
      <c r="BP2" s="34" t="s">
        <v>91</v>
      </c>
      <c r="BQ2" s="33" t="s">
        <v>157</v>
      </c>
      <c r="BR2" s="33" t="s">
        <v>65</v>
      </c>
      <c r="BS2" s="33" t="s">
        <v>66</v>
      </c>
      <c r="BT2" s="33" t="s">
        <v>67</v>
      </c>
      <c r="BU2" s="33" t="s">
        <v>68</v>
      </c>
      <c r="BV2" s="33" t="s">
        <v>69</v>
      </c>
      <c r="BW2" s="33" t="s">
        <v>70</v>
      </c>
      <c r="BX2" s="33" t="s">
        <v>71</v>
      </c>
      <c r="BY2" s="33" t="s">
        <v>72</v>
      </c>
      <c r="BZ2" s="33" t="s">
        <v>156</v>
      </c>
      <c r="CA2" s="33" t="s">
        <v>85</v>
      </c>
      <c r="CB2" s="33" t="s">
        <v>86</v>
      </c>
      <c r="CC2" s="33" t="s">
        <v>87</v>
      </c>
      <c r="CD2" s="33" t="s">
        <v>88</v>
      </c>
      <c r="CE2" s="33" t="s">
        <v>89</v>
      </c>
      <c r="CF2" s="33" t="s">
        <v>90</v>
      </c>
      <c r="CG2" s="33" t="s">
        <v>91</v>
      </c>
      <c r="CH2" s="33" t="s">
        <v>157</v>
      </c>
      <c r="CI2" s="33" t="s">
        <v>65</v>
      </c>
      <c r="CJ2" s="33" t="s">
        <v>66</v>
      </c>
      <c r="CK2" s="33" t="s">
        <v>67</v>
      </c>
      <c r="CL2" s="33" t="s">
        <v>68</v>
      </c>
      <c r="CM2" s="33" t="s">
        <v>69</v>
      </c>
      <c r="CN2" s="33" t="s">
        <v>70</v>
      </c>
      <c r="CO2" s="33" t="s">
        <v>71</v>
      </c>
      <c r="CP2" s="33" t="s">
        <v>72</v>
      </c>
      <c r="CQ2" s="33" t="s">
        <v>156</v>
      </c>
      <c r="CR2" s="33" t="s">
        <v>85</v>
      </c>
      <c r="CS2" s="33" t="s">
        <v>86</v>
      </c>
      <c r="CT2" s="33" t="s">
        <v>87</v>
      </c>
      <c r="CU2" s="33" t="s">
        <v>88</v>
      </c>
      <c r="CV2" s="33" t="s">
        <v>89</v>
      </c>
      <c r="CW2" s="33" t="s">
        <v>90</v>
      </c>
      <c r="CX2" s="33" t="s">
        <v>91</v>
      </c>
      <c r="CY2" s="33" t="s">
        <v>157</v>
      </c>
      <c r="CZ2" s="33" t="s">
        <v>65</v>
      </c>
      <c r="DA2" s="33" t="s">
        <v>66</v>
      </c>
      <c r="DB2" s="33" t="s">
        <v>67</v>
      </c>
      <c r="DC2" s="33" t="s">
        <v>68</v>
      </c>
      <c r="DD2" s="33" t="s">
        <v>69</v>
      </c>
      <c r="DE2" s="33" t="s">
        <v>70</v>
      </c>
      <c r="DF2" s="33" t="s">
        <v>71</v>
      </c>
      <c r="DG2" s="33" t="s">
        <v>72</v>
      </c>
      <c r="DH2" s="33" t="s">
        <v>85</v>
      </c>
      <c r="DI2" s="33" t="s">
        <v>86</v>
      </c>
      <c r="DJ2" s="33" t="s">
        <v>87</v>
      </c>
      <c r="DK2" s="33" t="s">
        <v>88</v>
      </c>
      <c r="DL2" s="33" t="s">
        <v>89</v>
      </c>
      <c r="DM2" s="33" t="s">
        <v>90</v>
      </c>
      <c r="DN2" s="33" t="s">
        <v>91</v>
      </c>
      <c r="DO2" s="33" t="s">
        <v>157</v>
      </c>
      <c r="DP2" s="33" t="s">
        <v>65</v>
      </c>
      <c r="DQ2" s="33" t="s">
        <v>66</v>
      </c>
      <c r="DR2" s="33" t="s">
        <v>67</v>
      </c>
      <c r="DS2" s="33" t="s">
        <v>68</v>
      </c>
      <c r="DT2" s="33" t="s">
        <v>69</v>
      </c>
      <c r="DU2" s="33" t="s">
        <v>70</v>
      </c>
      <c r="DV2" s="33" t="s">
        <v>71</v>
      </c>
      <c r="DW2" s="33" t="s">
        <v>72</v>
      </c>
      <c r="DX2" s="33" t="s">
        <v>156</v>
      </c>
      <c r="DY2" s="33" t="s">
        <v>85</v>
      </c>
      <c r="DZ2" s="33" t="s">
        <v>86</v>
      </c>
      <c r="EA2" s="33" t="s">
        <v>87</v>
      </c>
      <c r="EB2" s="33" t="s">
        <v>88</v>
      </c>
      <c r="EC2" s="33" t="s">
        <v>89</v>
      </c>
      <c r="ED2" s="33" t="s">
        <v>90</v>
      </c>
      <c r="EE2" s="33" t="s">
        <v>91</v>
      </c>
      <c r="EF2" s="33" t="s">
        <v>157</v>
      </c>
      <c r="EG2" s="33" t="s">
        <v>65</v>
      </c>
      <c r="EH2" s="33" t="s">
        <v>66</v>
      </c>
      <c r="EI2" s="33" t="s">
        <v>67</v>
      </c>
      <c r="EJ2" s="33" t="s">
        <v>68</v>
      </c>
      <c r="EK2" s="33" t="s">
        <v>69</v>
      </c>
      <c r="EL2" s="33" t="s">
        <v>70</v>
      </c>
      <c r="EM2" s="33" t="s">
        <v>71</v>
      </c>
      <c r="EN2" s="33" t="s">
        <v>72</v>
      </c>
      <c r="EO2" s="33" t="s">
        <v>156</v>
      </c>
      <c r="EP2" s="33" t="s">
        <v>85</v>
      </c>
      <c r="EQ2" s="33" t="s">
        <v>86</v>
      </c>
      <c r="ER2" s="33" t="s">
        <v>87</v>
      </c>
      <c r="ES2" s="33" t="s">
        <v>88</v>
      </c>
      <c r="ET2" s="33" t="s">
        <v>89</v>
      </c>
      <c r="EU2" s="33" t="s">
        <v>90</v>
      </c>
      <c r="EV2" s="33" t="s">
        <v>91</v>
      </c>
      <c r="EW2" s="33" t="s">
        <v>157</v>
      </c>
      <c r="EX2" s="33" t="s">
        <v>65</v>
      </c>
      <c r="EY2" s="33" t="s">
        <v>66</v>
      </c>
      <c r="EZ2" s="33" t="s">
        <v>67</v>
      </c>
      <c r="FA2" s="33" t="s">
        <v>68</v>
      </c>
      <c r="FB2" s="33" t="s">
        <v>69</v>
      </c>
      <c r="FC2" s="33" t="s">
        <v>70</v>
      </c>
      <c r="FD2" s="33" t="s">
        <v>71</v>
      </c>
      <c r="FE2" s="33" t="s">
        <v>72</v>
      </c>
      <c r="FF2" s="33" t="s">
        <v>156</v>
      </c>
      <c r="FG2" s="33" t="s">
        <v>85</v>
      </c>
      <c r="FH2" s="33" t="s">
        <v>86</v>
      </c>
      <c r="FI2" s="33" t="s">
        <v>87</v>
      </c>
      <c r="FJ2" s="33" t="s">
        <v>88</v>
      </c>
      <c r="FK2" s="33" t="s">
        <v>89</v>
      </c>
      <c r="FL2" s="33" t="s">
        <v>90</v>
      </c>
      <c r="FM2" s="33" t="s">
        <v>91</v>
      </c>
      <c r="FN2" s="33" t="s">
        <v>157</v>
      </c>
      <c r="FO2" s="33" t="s">
        <v>65</v>
      </c>
      <c r="FP2" s="33" t="s">
        <v>66</v>
      </c>
      <c r="FQ2" s="33" t="s">
        <v>67</v>
      </c>
      <c r="FR2" s="33" t="s">
        <v>68</v>
      </c>
      <c r="FS2" s="33" t="s">
        <v>69</v>
      </c>
      <c r="FT2" s="33" t="s">
        <v>70</v>
      </c>
      <c r="FU2" s="33" t="s">
        <v>71</v>
      </c>
      <c r="FV2" s="33" t="s">
        <v>72</v>
      </c>
      <c r="FW2" s="33" t="s">
        <v>156</v>
      </c>
      <c r="FX2" s="33" t="s">
        <v>85</v>
      </c>
      <c r="FY2" s="33" t="s">
        <v>86</v>
      </c>
      <c r="FZ2" s="33" t="s">
        <v>87</v>
      </c>
      <c r="GA2" s="33" t="s">
        <v>88</v>
      </c>
      <c r="GB2" s="33" t="s">
        <v>89</v>
      </c>
      <c r="GC2" s="33" t="s">
        <v>90</v>
      </c>
      <c r="GD2" s="33" t="s">
        <v>91</v>
      </c>
      <c r="GE2" s="33" t="s">
        <v>157</v>
      </c>
      <c r="GF2" s="33" t="s">
        <v>65</v>
      </c>
      <c r="GG2" s="33" t="s">
        <v>66</v>
      </c>
      <c r="GH2" s="33" t="s">
        <v>67</v>
      </c>
      <c r="GI2" s="33" t="s">
        <v>68</v>
      </c>
      <c r="GJ2" s="33" t="s">
        <v>69</v>
      </c>
      <c r="GK2" s="33" t="s">
        <v>70</v>
      </c>
      <c r="GL2" s="33" t="s">
        <v>71</v>
      </c>
      <c r="GM2" s="33" t="s">
        <v>72</v>
      </c>
      <c r="GN2" s="33" t="s">
        <v>156</v>
      </c>
      <c r="GO2" s="33" t="s">
        <v>85</v>
      </c>
      <c r="GP2" s="33" t="s">
        <v>86</v>
      </c>
      <c r="GQ2" s="33" t="s">
        <v>87</v>
      </c>
      <c r="GR2" s="33" t="s">
        <v>88</v>
      </c>
      <c r="GS2" s="33" t="s">
        <v>89</v>
      </c>
      <c r="GT2" s="33" t="s">
        <v>90</v>
      </c>
      <c r="GU2" s="33" t="s">
        <v>91</v>
      </c>
      <c r="GV2" s="33" t="s">
        <v>157</v>
      </c>
      <c r="GW2" s="33" t="s">
        <v>65</v>
      </c>
      <c r="GX2" s="33" t="s">
        <v>66</v>
      </c>
      <c r="GY2" s="33" t="s">
        <v>67</v>
      </c>
      <c r="GZ2" s="33" t="s">
        <v>68</v>
      </c>
      <c r="HA2" s="33" t="s">
        <v>69</v>
      </c>
      <c r="HB2" s="33" t="s">
        <v>70</v>
      </c>
      <c r="HC2" s="33" t="s">
        <v>71</v>
      </c>
      <c r="HD2" s="33" t="s">
        <v>72</v>
      </c>
      <c r="HE2" s="33" t="s">
        <v>158</v>
      </c>
      <c r="HF2" s="33" t="s">
        <v>85</v>
      </c>
      <c r="HG2" s="33" t="s">
        <v>86</v>
      </c>
      <c r="HH2" s="33" t="s">
        <v>87</v>
      </c>
      <c r="HI2" s="33" t="s">
        <v>88</v>
      </c>
      <c r="HJ2" s="33" t="s">
        <v>89</v>
      </c>
      <c r="HK2" s="33" t="s">
        <v>90</v>
      </c>
      <c r="HL2" s="33" t="s">
        <v>91</v>
      </c>
      <c r="HM2" s="33" t="s">
        <v>157</v>
      </c>
      <c r="HN2" s="34" t="s">
        <v>159</v>
      </c>
      <c r="HO2" s="34" t="s">
        <v>160</v>
      </c>
      <c r="HP2" s="34" t="s">
        <v>161</v>
      </c>
      <c r="HQ2" s="34" t="s">
        <v>162</v>
      </c>
      <c r="HR2" s="34" t="s">
        <v>163</v>
      </c>
      <c r="HS2" s="34" t="s">
        <v>164</v>
      </c>
      <c r="HT2" s="34" t="s">
        <v>165</v>
      </c>
      <c r="HU2" s="34" t="s">
        <v>166</v>
      </c>
      <c r="HV2" s="34" t="s">
        <v>167</v>
      </c>
      <c r="HW2" s="34" t="s">
        <v>168</v>
      </c>
      <c r="HX2" s="34" t="s">
        <v>169</v>
      </c>
      <c r="HY2" s="34" t="s">
        <v>170</v>
      </c>
      <c r="HZ2" s="34" t="s">
        <v>169</v>
      </c>
      <c r="IA2" s="34" t="s">
        <v>171</v>
      </c>
      <c r="IB2" s="34" t="s">
        <v>172</v>
      </c>
      <c r="IC2" s="34" t="s">
        <v>173</v>
      </c>
      <c r="ID2" s="34" t="s">
        <v>174</v>
      </c>
      <c r="IE2" s="34" t="s">
        <v>175</v>
      </c>
      <c r="IF2" s="34" t="s">
        <v>176</v>
      </c>
      <c r="IG2" s="34" t="s">
        <v>177</v>
      </c>
      <c r="IH2" s="34" t="s">
        <v>178</v>
      </c>
      <c r="II2" s="34" t="s">
        <v>179</v>
      </c>
      <c r="IJ2" s="34" t="s">
        <v>180</v>
      </c>
      <c r="IK2" s="34" t="s">
        <v>181</v>
      </c>
      <c r="IL2" s="34" t="s">
        <v>182</v>
      </c>
      <c r="IM2" s="33" t="s">
        <v>129</v>
      </c>
    </row>
    <row r="3" spans="1:247" s="35" customFormat="1">
      <c r="A3" s="35">
        <v>1</v>
      </c>
      <c r="B3" s="35">
        <f>'入力票1(要望調査）'!D6</f>
        <v>0</v>
      </c>
      <c r="C3" s="35">
        <f>'入力票1(要望調査）'!D7</f>
        <v>0</v>
      </c>
      <c r="D3" s="35">
        <f>'入力票1(要望調査）'!D8</f>
        <v>0</v>
      </c>
      <c r="E3" s="35">
        <f>'入力票1(要望調査）'!D10</f>
        <v>0</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271</v>
      </c>
    </row>
    <row r="2" spans="1:5" ht="19.5" customHeight="1">
      <c r="A2" s="113" t="s">
        <v>272</v>
      </c>
      <c r="B2" s="113"/>
      <c r="C2" s="113"/>
      <c r="D2" s="113"/>
      <c r="E2" s="113"/>
    </row>
    <row r="3" spans="1:5" ht="20.100000000000001" customHeight="1">
      <c r="E3" s="91"/>
    </row>
    <row r="4" spans="1:5" ht="20.100000000000001" customHeight="1">
      <c r="C4" s="111" t="s">
        <v>3</v>
      </c>
      <c r="D4" s="111"/>
      <c r="E4" s="101">
        <f>'入力票1(要望調査）'!D7</f>
        <v>0</v>
      </c>
    </row>
    <row r="5" spans="1:5" ht="20.100000000000001" customHeight="1">
      <c r="C5" s="111" t="s">
        <v>293</v>
      </c>
      <c r="D5" s="111"/>
      <c r="E5" s="101">
        <f>'入力票1(要望調査）'!D6</f>
        <v>0</v>
      </c>
    </row>
    <row r="6" spans="1:5" ht="30" customHeight="1">
      <c r="C6" s="112" t="s">
        <v>294</v>
      </c>
      <c r="D6" s="112"/>
      <c r="E6" s="101">
        <f>'入力票1(要望調査）'!D8</f>
        <v>0</v>
      </c>
    </row>
    <row r="7" spans="1:5" ht="20.100000000000001" customHeight="1">
      <c r="E7" s="91"/>
    </row>
    <row r="8" spans="1:5" ht="20.100000000000001" customHeight="1">
      <c r="B8" s="90" t="s">
        <v>273</v>
      </c>
      <c r="E8" s="91"/>
    </row>
    <row r="9" spans="1:5" ht="20.100000000000001" customHeight="1">
      <c r="C9" s="90" t="s">
        <v>274</v>
      </c>
      <c r="E9" s="91"/>
    </row>
    <row r="10" spans="1:5" ht="9" customHeight="1">
      <c r="E10" s="91"/>
    </row>
    <row r="11" spans="1:5" ht="63" customHeight="1">
      <c r="C11" s="88"/>
      <c r="D11" s="115" t="s">
        <v>275</v>
      </c>
      <c r="E11" s="116"/>
    </row>
    <row r="12" spans="1:5" ht="20.100000000000001" customHeight="1">
      <c r="E12" s="91"/>
    </row>
    <row r="13" spans="1:5" ht="61.5" customHeight="1">
      <c r="C13" s="88"/>
      <c r="D13" s="117" t="s">
        <v>276</v>
      </c>
      <c r="E13" s="118"/>
    </row>
    <row r="14" spans="1:5" ht="20.100000000000001" customHeight="1">
      <c r="B14" s="92"/>
    </row>
    <row r="15" spans="1:5" ht="43.5" customHeight="1">
      <c r="C15" s="88"/>
      <c r="D15" s="115" t="s">
        <v>277</v>
      </c>
      <c r="E15" s="116"/>
    </row>
    <row r="16" spans="1:5" ht="20.100000000000001" customHeight="1">
      <c r="E16" s="91"/>
    </row>
    <row r="17" spans="2:5" ht="20.100000000000001" customHeight="1">
      <c r="B17" s="90" t="s">
        <v>278</v>
      </c>
      <c r="E17" s="91"/>
    </row>
    <row r="18" spans="2:5" ht="20.100000000000001" customHeight="1">
      <c r="C18" s="88"/>
      <c r="D18" s="119"/>
      <c r="E18" s="120"/>
    </row>
    <row r="19" spans="2:5" ht="20.100000000000001" customHeight="1">
      <c r="C19" s="88"/>
      <c r="D19" s="119"/>
      <c r="E19" s="120"/>
    </row>
    <row r="20" spans="2:5" ht="20.100000000000001" customHeight="1">
      <c r="C20" s="88"/>
      <c r="D20" s="119"/>
      <c r="E20" s="120"/>
    </row>
    <row r="21" spans="2:5" ht="20.100000000000001" customHeight="1">
      <c r="C21" s="88"/>
      <c r="D21" s="119"/>
      <c r="E21" s="120"/>
    </row>
    <row r="22" spans="2:5" ht="20.100000000000001" customHeight="1">
      <c r="C22" s="88"/>
      <c r="D22" s="119"/>
      <c r="E22" s="120"/>
    </row>
    <row r="23" spans="2:5" ht="20.100000000000001" customHeight="1">
      <c r="C23" s="88"/>
      <c r="D23" s="119"/>
      <c r="E23" s="120"/>
    </row>
    <row r="24" spans="2:5" ht="20.100000000000001" customHeight="1">
      <c r="C24" s="88"/>
      <c r="D24" s="119"/>
      <c r="E24" s="120"/>
    </row>
    <row r="25" spans="2:5" ht="20.100000000000001" customHeight="1">
      <c r="C25" s="88"/>
      <c r="D25" s="119"/>
      <c r="E25" s="120"/>
    </row>
    <row r="26" spans="2:5" ht="20.100000000000001" customHeight="1">
      <c r="C26" s="88"/>
      <c r="D26" s="119"/>
      <c r="E26" s="120"/>
    </row>
    <row r="27" spans="2:5" ht="20.100000000000001" customHeight="1">
      <c r="C27" s="88"/>
      <c r="D27" s="119"/>
      <c r="E27" s="120"/>
    </row>
    <row r="28" spans="2:5" ht="20.100000000000001" customHeight="1">
      <c r="C28" s="88"/>
      <c r="D28" s="119"/>
      <c r="E28" s="120"/>
    </row>
    <row r="29" spans="2:5" ht="43.5" customHeight="1">
      <c r="C29" s="114" t="s">
        <v>279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183</v>
      </c>
      <c r="C1" s="1"/>
      <c r="E1">
        <v>1</v>
      </c>
      <c r="F1" t="s">
        <v>184</v>
      </c>
      <c r="G1" s="3" t="str">
        <f>CONCATENATE(E1," ",F1)</f>
        <v>1 水田作</v>
      </c>
      <c r="I1" t="s">
        <v>24</v>
      </c>
      <c r="Q1" t="s">
        <v>185</v>
      </c>
      <c r="U1" t="s">
        <v>186</v>
      </c>
      <c r="AF1" t="s">
        <v>98</v>
      </c>
    </row>
    <row r="2" spans="2:51">
      <c r="B2" t="s">
        <v>187</v>
      </c>
      <c r="C2" t="s">
        <v>188</v>
      </c>
      <c r="E2">
        <v>2</v>
      </c>
      <c r="F2" t="s">
        <v>189</v>
      </c>
      <c r="G2" s="3" t="str">
        <f t="shared" ref="G2:G14" si="0">CONCATENATE(E2," ",F2)</f>
        <v>2 畑作</v>
      </c>
      <c r="I2">
        <v>1</v>
      </c>
      <c r="J2" t="s">
        <v>190</v>
      </c>
      <c r="K2" s="3" t="str">
        <f>CONCATENATE(I2," ",J2)</f>
        <v>1 経営面積の３割又は４ha以上の拡大</v>
      </c>
      <c r="M2">
        <v>1</v>
      </c>
      <c r="N2" t="s">
        <v>191</v>
      </c>
      <c r="O2" s="3" t="str">
        <f>CONCATENATE(M2," ",N2)</f>
        <v>1 課税事業者（簡易課税事業者除く）</v>
      </c>
      <c r="Q2" t="s">
        <v>187</v>
      </c>
      <c r="R2" t="s">
        <v>192</v>
      </c>
      <c r="S2" t="s">
        <v>193</v>
      </c>
      <c r="U2" t="s">
        <v>187</v>
      </c>
      <c r="V2" t="s">
        <v>194</v>
      </c>
      <c r="Y2" t="s">
        <v>195</v>
      </c>
      <c r="Z2">
        <v>1</v>
      </c>
      <c r="AA2" t="s">
        <v>196</v>
      </c>
      <c r="AB2" s="3" t="str">
        <f>CONCATENATE(Z2," ",AA2)</f>
        <v>1 ＧＬＯＢＡＬＧ．Ａ．Ｐ．又はＡＳＩＡＧＡＰの認証を取得している。</v>
      </c>
      <c r="AD2" t="s">
        <v>24</v>
      </c>
      <c r="AE2" t="s">
        <v>197</v>
      </c>
      <c r="AF2">
        <v>2</v>
      </c>
    </row>
    <row r="3" spans="2:51">
      <c r="B3">
        <v>1</v>
      </c>
      <c r="C3" t="s">
        <v>198</v>
      </c>
      <c r="D3" s="3" t="str">
        <f>CONCATENATE(B3," ",C3)</f>
        <v>1 認定農業者</v>
      </c>
      <c r="E3">
        <v>3</v>
      </c>
      <c r="F3" t="s">
        <v>199</v>
      </c>
      <c r="G3" s="3" t="str">
        <f t="shared" si="0"/>
        <v>3 露地野菜作</v>
      </c>
      <c r="I3">
        <v>2</v>
      </c>
      <c r="J3" t="s">
        <v>200</v>
      </c>
      <c r="K3" s="3" t="str">
        <f t="shared" ref="K3" si="1">CONCATENATE(I3," ",J3)</f>
        <v>2 付加価値額の10%以上の向上</v>
      </c>
      <c r="M3">
        <v>2</v>
      </c>
      <c r="N3" t="s">
        <v>201</v>
      </c>
      <c r="O3" s="3" t="str">
        <f t="shared" ref="O3:O4" si="2">CONCATENATE(M3," ",N3)</f>
        <v>2 簡易課税事業者</v>
      </c>
      <c r="Q3">
        <v>1</v>
      </c>
      <c r="R3" t="s">
        <v>202</v>
      </c>
      <c r="S3" s="3" t="str">
        <f>CONCATENATE(Q3," ",R3)</f>
        <v>1 トラクター</v>
      </c>
      <c r="U3">
        <v>1</v>
      </c>
      <c r="V3" t="s">
        <v>203</v>
      </c>
      <c r="W3" s="3" t="str">
        <f>CONCATENATE(U3," ",V3)</f>
        <v>1 園芸施設共済</v>
      </c>
      <c r="Z3">
        <v>2</v>
      </c>
      <c r="AA3" t="s">
        <v>204</v>
      </c>
      <c r="AB3" s="3" t="str">
        <f t="shared" ref="AB3:AB20" si="3">CONCATENATE(Z3," ",AA3)</f>
        <v>2 青色申告を行っている。</v>
      </c>
      <c r="AF3">
        <v>4</v>
      </c>
    </row>
    <row r="4" spans="2:51">
      <c r="B4">
        <v>2</v>
      </c>
      <c r="C4" t="s">
        <v>205</v>
      </c>
      <c r="D4" s="3" t="str">
        <f t="shared" ref="D4:D7" si="4">CONCATENATE(B4," ",C4)</f>
        <v>2 認定就農者</v>
      </c>
      <c r="E4">
        <v>4</v>
      </c>
      <c r="F4" t="s">
        <v>206</v>
      </c>
      <c r="G4" s="3" t="str">
        <f t="shared" si="0"/>
        <v>4 施設野菜作</v>
      </c>
      <c r="I4">
        <v>3</v>
      </c>
      <c r="J4" t="s">
        <v>207</v>
      </c>
      <c r="K4" s="3" t="str">
        <f>CONCATENATE(I4," ",J4)</f>
        <v>3 労働生産性の3％以上の向上</v>
      </c>
      <c r="M4">
        <v>3</v>
      </c>
      <c r="N4" t="s">
        <v>208</v>
      </c>
      <c r="O4" s="3" t="str">
        <f t="shared" si="2"/>
        <v>3 免税事業者</v>
      </c>
      <c r="Q4">
        <v>2</v>
      </c>
      <c r="R4" t="s">
        <v>209</v>
      </c>
      <c r="S4" s="3" t="str">
        <f t="shared" ref="S4:S34" si="5">CONCATENATE(Q4," ",R4)</f>
        <v>2 コンバイン</v>
      </c>
      <c r="U4">
        <v>2</v>
      </c>
      <c r="V4" t="s">
        <v>210</v>
      </c>
      <c r="W4" s="3" t="str">
        <f t="shared" ref="W4:W8" si="6">CONCATENATE(U4," ",V4)</f>
        <v>2 農機具共済</v>
      </c>
      <c r="Z4">
        <v>3</v>
      </c>
      <c r="AA4" t="s">
        <v>211</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212</v>
      </c>
      <c r="D5" s="3" t="str">
        <f t="shared" si="4"/>
        <v>3 集落営農組織（任意組織）</v>
      </c>
      <c r="E5">
        <v>5</v>
      </c>
      <c r="F5" t="s">
        <v>213</v>
      </c>
      <c r="G5" s="3" t="str">
        <f t="shared" si="0"/>
        <v>5 果樹作</v>
      </c>
      <c r="Q5">
        <v>3</v>
      </c>
      <c r="R5" t="s">
        <v>214</v>
      </c>
      <c r="S5" s="3" t="str">
        <f t="shared" si="5"/>
        <v>3 田植機</v>
      </c>
      <c r="U5">
        <v>3</v>
      </c>
      <c r="V5" t="s">
        <v>215</v>
      </c>
      <c r="W5" s="3" t="str">
        <f t="shared" si="6"/>
        <v>3 損害保険</v>
      </c>
      <c r="AB5" s="3" t="str">
        <f t="shared" si="3"/>
        <v xml:space="preserve"> </v>
      </c>
      <c r="AF5">
        <v>8</v>
      </c>
    </row>
    <row r="6" spans="2:51">
      <c r="B6">
        <v>4</v>
      </c>
      <c r="C6" t="s">
        <v>216</v>
      </c>
      <c r="D6" s="3" t="str">
        <f t="shared" si="4"/>
        <v>4 市町村基本構想に示す目標水準を達成している農業者</v>
      </c>
      <c r="E6">
        <v>6</v>
      </c>
      <c r="F6" t="s">
        <v>217</v>
      </c>
      <c r="G6" s="3" t="str">
        <f t="shared" si="0"/>
        <v>6 露地花き</v>
      </c>
      <c r="O6" t="s">
        <v>218</v>
      </c>
      <c r="Q6">
        <v>4</v>
      </c>
      <c r="R6" t="s">
        <v>219</v>
      </c>
      <c r="S6" s="3" t="str">
        <f t="shared" si="5"/>
        <v>4 乗用管理機</v>
      </c>
      <c r="U6">
        <v>4</v>
      </c>
      <c r="V6" t="s">
        <v>220</v>
      </c>
      <c r="W6" s="3" t="str">
        <f t="shared" si="6"/>
        <v>4 その他の保険等</v>
      </c>
      <c r="Y6" t="s">
        <v>175</v>
      </c>
      <c r="Z6">
        <v>1</v>
      </c>
      <c r="AA6" t="s">
        <v>221</v>
      </c>
      <c r="AB6" s="3" t="str">
        <f t="shared" si="3"/>
        <v>1 環境負荷低減事業活動実施計画又は特定環境負荷低減事業活動実施計画の認定を受けている</v>
      </c>
      <c r="AF6">
        <v>10</v>
      </c>
    </row>
    <row r="7" spans="2:51">
      <c r="B7">
        <v>5</v>
      </c>
      <c r="C7" t="s">
        <v>222</v>
      </c>
      <c r="D7" t="str">
        <f t="shared" si="4"/>
        <v>5 市町村が認める者</v>
      </c>
      <c r="E7">
        <v>7</v>
      </c>
      <c r="F7" t="s">
        <v>223</v>
      </c>
      <c r="G7" s="3" t="str">
        <f t="shared" si="0"/>
        <v>7 施設花き</v>
      </c>
      <c r="O7" t="s">
        <v>224</v>
      </c>
      <c r="Q7">
        <v>5</v>
      </c>
      <c r="R7" t="s">
        <v>225</v>
      </c>
      <c r="S7" s="3" t="str">
        <f t="shared" si="5"/>
        <v>5 茶複合管理機</v>
      </c>
      <c r="U7">
        <v>5</v>
      </c>
      <c r="V7" t="s">
        <v>226</v>
      </c>
      <c r="W7" s="3" t="str">
        <f t="shared" si="6"/>
        <v>5 施工業者の保証</v>
      </c>
      <c r="Z7">
        <v>2</v>
      </c>
      <c r="AB7" s="3" t="str">
        <f t="shared" si="3"/>
        <v xml:space="preserve">2 </v>
      </c>
      <c r="AF7">
        <v>12</v>
      </c>
    </row>
    <row r="8" spans="2:51">
      <c r="E8">
        <v>8</v>
      </c>
      <c r="F8" t="s">
        <v>227</v>
      </c>
      <c r="G8" s="3" t="str">
        <f t="shared" si="0"/>
        <v>8 酪農</v>
      </c>
      <c r="O8" t="s">
        <v>228</v>
      </c>
      <c r="Q8">
        <v>6</v>
      </c>
      <c r="R8" t="s">
        <v>229</v>
      </c>
      <c r="S8" s="3" t="str">
        <f t="shared" si="5"/>
        <v>6 アタッチメント</v>
      </c>
      <c r="U8">
        <v>6</v>
      </c>
      <c r="V8" t="s">
        <v>230</v>
      </c>
      <c r="W8" s="3" t="str">
        <f t="shared" si="6"/>
        <v>6 その他</v>
      </c>
      <c r="Z8">
        <v>3</v>
      </c>
      <c r="AB8" s="3" t="str">
        <f t="shared" si="3"/>
        <v xml:space="preserve">3 </v>
      </c>
    </row>
    <row r="9" spans="2:51">
      <c r="E9">
        <v>9</v>
      </c>
      <c r="F9" t="s">
        <v>231</v>
      </c>
      <c r="G9" s="3" t="str">
        <f t="shared" si="0"/>
        <v>9 繁殖牛</v>
      </c>
      <c r="Q9">
        <v>7</v>
      </c>
      <c r="R9" t="s">
        <v>232</v>
      </c>
      <c r="S9" s="3" t="str">
        <f t="shared" si="5"/>
        <v>7 ＧＰＳガイダンス</v>
      </c>
      <c r="AB9" s="3" t="str">
        <f t="shared" si="3"/>
        <v xml:space="preserve"> </v>
      </c>
    </row>
    <row r="10" spans="2:51">
      <c r="E10">
        <v>10</v>
      </c>
      <c r="F10" t="s">
        <v>233</v>
      </c>
      <c r="G10" s="3" t="str">
        <f t="shared" si="0"/>
        <v>10 肥育牛</v>
      </c>
      <c r="Q10">
        <v>8</v>
      </c>
      <c r="R10" t="s">
        <v>234</v>
      </c>
      <c r="S10" s="3" t="str">
        <f t="shared" si="5"/>
        <v>8 その他機械</v>
      </c>
      <c r="Y10" t="s">
        <v>235</v>
      </c>
      <c r="Z10">
        <v>1</v>
      </c>
      <c r="AA10" t="s">
        <v>236</v>
      </c>
      <c r="AB10" s="3" t="str">
        <f t="shared" si="3"/>
        <v>1 現在、農産物の輸出の取組（他者との連携による取組を含む。）を行っている。</v>
      </c>
    </row>
    <row r="11" spans="2:51">
      <c r="E11">
        <v>11</v>
      </c>
      <c r="F11" t="s">
        <v>237</v>
      </c>
      <c r="G11" s="3" t="str">
        <f t="shared" si="0"/>
        <v>11 養豚</v>
      </c>
      <c r="Q11">
        <v>9</v>
      </c>
      <c r="R11" t="s">
        <v>238</v>
      </c>
      <c r="S11" s="3" t="str">
        <f t="shared" si="5"/>
        <v>9 ハウス</v>
      </c>
      <c r="Z11">
        <v>2</v>
      </c>
      <c r="AA11" t="s">
        <v>239</v>
      </c>
      <c r="AB11" s="3" t="str">
        <f t="shared" si="3"/>
        <v>2 輸出事業計画の認定を受けている、又は認定を受けた輸出事業計画に連携者として位置付けられている。</v>
      </c>
    </row>
    <row r="12" spans="2:51">
      <c r="E12">
        <v>12</v>
      </c>
      <c r="F12" t="s">
        <v>240</v>
      </c>
      <c r="G12" s="3" t="str">
        <f t="shared" si="0"/>
        <v>12 採卵養鶏</v>
      </c>
      <c r="Q12">
        <v>10</v>
      </c>
      <c r="R12" t="s">
        <v>241</v>
      </c>
      <c r="S12" s="3" t="str">
        <f t="shared" si="5"/>
        <v>10 育苗施設</v>
      </c>
      <c r="Z12">
        <v>3</v>
      </c>
      <c r="AA12" t="s">
        <v>242</v>
      </c>
      <c r="AB12" s="3" t="str">
        <f t="shared" si="3"/>
        <v>3 フラッグシップ輸出産地に参画している。</v>
      </c>
    </row>
    <row r="13" spans="2:51">
      <c r="E13">
        <v>13</v>
      </c>
      <c r="F13" t="s">
        <v>243</v>
      </c>
      <c r="G13" s="3" t="str">
        <f t="shared" si="0"/>
        <v>13 ブロイラー養鶏</v>
      </c>
      <c r="Q13">
        <v>11</v>
      </c>
      <c r="R13" t="s">
        <v>244</v>
      </c>
      <c r="S13" s="3" t="str">
        <f t="shared" si="5"/>
        <v>11 乾燥調製施設</v>
      </c>
      <c r="AB13" s="3" t="str">
        <f t="shared" si="3"/>
        <v xml:space="preserve"> </v>
      </c>
    </row>
    <row r="14" spans="2:51">
      <c r="E14">
        <v>14</v>
      </c>
      <c r="F14" t="s">
        <v>230</v>
      </c>
      <c r="G14" s="3" t="str">
        <f t="shared" si="0"/>
        <v>14 その他</v>
      </c>
      <c r="Q14">
        <v>12</v>
      </c>
      <c r="R14" t="s">
        <v>245</v>
      </c>
      <c r="S14" s="3" t="str">
        <f t="shared" si="5"/>
        <v>12 果樹棚</v>
      </c>
      <c r="Y14" t="s">
        <v>178</v>
      </c>
      <c r="Z14">
        <v>1</v>
      </c>
      <c r="AA14" t="s">
        <v>246</v>
      </c>
      <c r="AB14" s="3" t="str">
        <f t="shared" si="3"/>
        <v>1 女性農業者（自らが農業経営を行っている又は部門間で区分経理を行っている場合に当該部門の責任者である者に限る。）</v>
      </c>
      <c r="AY14" t="s">
        <v>247</v>
      </c>
    </row>
    <row r="15" spans="2:51">
      <c r="Q15">
        <v>13</v>
      </c>
      <c r="R15" t="s">
        <v>248</v>
      </c>
      <c r="S15" s="3" t="str">
        <f t="shared" si="5"/>
        <v>13 集出荷施設</v>
      </c>
      <c r="Z15">
        <v>2</v>
      </c>
      <c r="AA15" t="s">
        <v>249</v>
      </c>
      <c r="AB15" s="3" t="str">
        <f t="shared" si="3"/>
        <v>2 代表者が女性である又は役員若しくは構成員のうち女性が過半を占める法人又は任意組織</v>
      </c>
    </row>
    <row r="16" spans="2:51">
      <c r="Q16">
        <v>14</v>
      </c>
      <c r="R16" t="s">
        <v>250</v>
      </c>
      <c r="S16" s="3" t="str">
        <f t="shared" si="5"/>
        <v>14 農産物加工施設</v>
      </c>
      <c r="Z16">
        <v>3</v>
      </c>
      <c r="AA16" t="s">
        <v>251</v>
      </c>
      <c r="AB16" s="3" t="str">
        <f t="shared" si="3"/>
        <v>3 法人又は任意組織であって、部門間で区分経理を行っており、女性が当該部門の責任者であるもの</v>
      </c>
    </row>
    <row r="17" spans="17:28">
      <c r="Q17">
        <v>17</v>
      </c>
      <c r="R17" t="s">
        <v>253</v>
      </c>
      <c r="S17" s="3" t="str">
        <f t="shared" si="5"/>
        <v>17 畜舎（肉用牛）</v>
      </c>
      <c r="AB17" s="3" t="str">
        <f t="shared" si="3"/>
        <v xml:space="preserve"> </v>
      </c>
    </row>
    <row r="18" spans="17:28">
      <c r="Q18">
        <v>18</v>
      </c>
      <c r="R18" t="s">
        <v>254</v>
      </c>
      <c r="S18" s="3" t="str">
        <f t="shared" si="5"/>
        <v>18 畜舎（養豚）</v>
      </c>
      <c r="Y18" t="s">
        <v>252</v>
      </c>
      <c r="Z18">
        <v>1</v>
      </c>
      <c r="AA18" t="s">
        <v>127</v>
      </c>
      <c r="AB18" s="3" t="str">
        <f t="shared" si="3"/>
        <v>1 労働時間、休憩及び休日について他産業と同等の労働環境を整備している。</v>
      </c>
    </row>
    <row r="19" spans="17:28">
      <c r="Q19">
        <v>19</v>
      </c>
      <c r="R19" t="s">
        <v>255</v>
      </c>
      <c r="S19" s="3" t="str">
        <f t="shared" si="5"/>
        <v>19 畜舎（養鶏）</v>
      </c>
      <c r="Z19">
        <v>2</v>
      </c>
      <c r="AB19" s="3" t="str">
        <f t="shared" si="3"/>
        <v xml:space="preserve">2 </v>
      </c>
    </row>
    <row r="20" spans="17:28">
      <c r="Q20">
        <v>20</v>
      </c>
      <c r="R20" t="s">
        <v>256</v>
      </c>
      <c r="S20" s="3" t="str">
        <f t="shared" si="5"/>
        <v>20 畜舎（酪農）</v>
      </c>
      <c r="Z20">
        <v>3</v>
      </c>
      <c r="AB20" s="3" t="str">
        <f t="shared" si="3"/>
        <v xml:space="preserve">3 </v>
      </c>
    </row>
    <row r="21" spans="17:28">
      <c r="Q21">
        <v>21</v>
      </c>
      <c r="R21" t="s">
        <v>257</v>
      </c>
      <c r="S21" s="3" t="str">
        <f t="shared" si="5"/>
        <v>21 畜舎（その他）</v>
      </c>
    </row>
    <row r="22" spans="17:28">
      <c r="Q22">
        <v>22</v>
      </c>
      <c r="R22" t="s">
        <v>258</v>
      </c>
      <c r="S22" s="3" t="str">
        <f t="shared" si="5"/>
        <v>22 サイロ</v>
      </c>
    </row>
    <row r="23" spans="17:28">
      <c r="Q23">
        <v>23</v>
      </c>
      <c r="R23" t="s">
        <v>259</v>
      </c>
      <c r="S23" s="3" t="str">
        <f t="shared" si="5"/>
        <v>23 堆肥施設</v>
      </c>
    </row>
    <row r="24" spans="17:28">
      <c r="Q24">
        <v>24</v>
      </c>
      <c r="R24" t="s">
        <v>260</v>
      </c>
      <c r="S24" s="3" t="str">
        <f t="shared" si="5"/>
        <v>24 機械（畜産関係）</v>
      </c>
    </row>
    <row r="25" spans="17:28">
      <c r="Q25">
        <v>25</v>
      </c>
      <c r="R25" t="s">
        <v>261</v>
      </c>
      <c r="S25" s="3" t="str">
        <f t="shared" si="5"/>
        <v>25 その他畜産関係施設</v>
      </c>
    </row>
    <row r="26" spans="17:28">
      <c r="Q26">
        <v>26</v>
      </c>
      <c r="R26" t="s">
        <v>262</v>
      </c>
      <c r="S26" s="3" t="str">
        <f t="shared" si="5"/>
        <v>26 環境衛生施設</v>
      </c>
    </row>
    <row r="27" spans="17:28">
      <c r="Q27">
        <v>27</v>
      </c>
      <c r="R27" t="s">
        <v>263</v>
      </c>
      <c r="S27" s="3" t="str">
        <f t="shared" si="5"/>
        <v>27 ほ場観測施設</v>
      </c>
    </row>
    <row r="28" spans="17:28">
      <c r="Q28">
        <v>28</v>
      </c>
      <c r="R28" t="s">
        <v>264</v>
      </c>
      <c r="S28" s="3" t="str">
        <f t="shared" si="5"/>
        <v>28 中間拠点施設</v>
      </c>
    </row>
    <row r="29" spans="17:28">
      <c r="Q29">
        <v>29</v>
      </c>
      <c r="R29" t="s">
        <v>265</v>
      </c>
      <c r="S29" s="3" t="str">
        <f t="shared" si="5"/>
        <v>29 その他施設等</v>
      </c>
    </row>
    <row r="30" spans="17:28">
      <c r="Q30">
        <v>30</v>
      </c>
      <c r="R30" t="s">
        <v>266</v>
      </c>
      <c r="S30" s="3" t="str">
        <f t="shared" si="5"/>
        <v>30 畦畔除去</v>
      </c>
    </row>
    <row r="31" spans="17:28">
      <c r="Q31">
        <v>31</v>
      </c>
      <c r="R31" t="s">
        <v>267</v>
      </c>
      <c r="S31" s="3" t="str">
        <f t="shared" si="5"/>
        <v>31 区画整理</v>
      </c>
    </row>
    <row r="32" spans="17:28">
      <c r="Q32">
        <v>32</v>
      </c>
      <c r="R32" t="s">
        <v>268</v>
      </c>
      <c r="S32" s="3" t="str">
        <f t="shared" si="5"/>
        <v>32 暗渠排水</v>
      </c>
    </row>
    <row r="33" spans="17:19">
      <c r="Q33">
        <v>33</v>
      </c>
      <c r="R33" t="s">
        <v>269</v>
      </c>
      <c r="S33" s="3" t="str">
        <f t="shared" si="5"/>
        <v>33 明渠排水</v>
      </c>
    </row>
    <row r="34" spans="17:19">
      <c r="Q34">
        <v>34</v>
      </c>
      <c r="R34" t="s">
        <v>270</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5d3d4bb-76b6-477d-98a4-7ff5e31f3244">
      <Terms xmlns="http://schemas.microsoft.com/office/infopath/2007/PartnerControls"/>
    </lcf76f155ced4ddcb4097134ff3c332f>
    <TaxCatchAll xmlns="e3e09e67-d7cc-4e47-828f-5f2cf354dd97" xsi:nil="true"/>
    <_x4f5c__x6210__x65e5__x6642_ xmlns="e5d3d4bb-76b6-477d-98a4-7ff5e31f324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f796a5d56dab4d11b5368f4a0ef3ce0a">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700f9b0cc6b53aaec019776ed1ee46d6"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ed9888db-c08f-4880-8c8f-9300fabbe8b3"/>
    <ds:schemaRef ds:uri="http://purl.org/dc/terms/"/>
    <ds:schemaRef ds:uri="8a4229ad-0786-406f-81fa-cecfb81e43e6"/>
    <ds:schemaRef ds:uri="http://purl.org/dc/dcmitype/"/>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1C2D3F5C-3DF4-4397-AE7F-D93D29140F8F}"/>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0x010100A29041FAEF03FC4C8C2F555282707911</vt:lpwstr>
  </property>
  <property fmtid="{D5CDD505-2E9C-101B-9397-08002B2CF9AE}" pid="3" name="MediaServiceImageTags">
    <vt:lpwstr/>
  </property>
</Properties>
</file>