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60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<sst xmlns="http://schemas.openxmlformats.org/spreadsheetml/2006/main" count="42" uniqueCount="33">
  <si>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ヨウ素131</t>
  </si>
  <si>
    <t>セシウム不明</t>
  </si>
  <si>
    <t>放射性物質種類</t>
  </si>
  <si>
    <t>セシウム134</t>
  </si>
  <si>
    <t>セシウム137</t>
  </si>
  <si>
    <t>線量（Bq／kg）</t>
  </si>
  <si>
    <t>１回の摂取量（ｇ）</t>
  </si>
  <si>
    <t>ｽﾄﾛﾝﾁｳﾑ90</t>
  </si>
  <si>
    <t>１日あたり回数（回）</t>
  </si>
  <si>
    <t>１年あたり日数（日）</t>
  </si>
  <si>
    <t>粉ミルク</t>
  </si>
  <si>
    <t>水</t>
  </si>
  <si>
    <t>ミルク材料</t>
  </si>
  <si>
    <t>　空間放射線からの被曝量計算（事故前を0.04μSv／hとしての増加分）</t>
  </si>
  <si>
    <t>　学校等で、屋外にいる時間（時間）</t>
  </si>
  <si>
    <t>　学校等で、屋内にいる時間（時間）</t>
  </si>
  <si>
    <t>　自宅内にいる時間（時間）</t>
  </si>
  <si>
    <t>　食　品　接　種　に　よ　る　被　曝　量　計　算</t>
  </si>
  <si>
    <t>　ミ　ル　ク　摂　取　に　よ　る　被　曝　量　計　算</t>
  </si>
  <si>
    <r>
      <rPr>
        <b/>
        <sz val="11"/>
        <color indexed="10"/>
        <rFont val="ＭＳ 明朝"/>
        <family val="1"/>
      </rPr>
      <t>１回</t>
    </r>
    <r>
      <rPr>
        <sz val="11"/>
        <color indexed="8"/>
        <rFont val="ＭＳ 明朝"/>
        <family val="1"/>
      </rPr>
      <t>の被曝量（合計）</t>
    </r>
  </si>
  <si>
    <r>
      <rPr>
        <b/>
        <sz val="11"/>
        <color indexed="10"/>
        <rFont val="ＭＳ 明朝"/>
        <family val="1"/>
      </rPr>
      <t>１日</t>
    </r>
    <r>
      <rPr>
        <sz val="11"/>
        <color indexed="8"/>
        <rFont val="ＭＳ 明朝"/>
        <family val="1"/>
      </rPr>
      <t>の被曝量（合計）</t>
    </r>
  </si>
  <si>
    <r>
      <rPr>
        <b/>
        <sz val="11"/>
        <color indexed="10"/>
        <rFont val="ＭＳ 明朝"/>
        <family val="1"/>
      </rPr>
      <t>１年</t>
    </r>
    <r>
      <rPr>
        <sz val="11"/>
        <color indexed="8"/>
        <rFont val="ＭＳ 明朝"/>
        <family val="1"/>
      </rPr>
      <t>の被曝量（合計）</t>
    </r>
  </si>
  <si>
    <t>に考慮すべき放射性核種に対する実効線量係数」を使用しています。</t>
  </si>
  <si>
    <t>食品接種、ミルク摂取による被曝量計算は、原子力安全研究協会の「緊急時</t>
  </si>
  <si>
    <r>
      <rPr>
        <b/>
        <sz val="11"/>
        <color indexed="10"/>
        <rFont val="ＭＳ 明朝"/>
        <family val="1"/>
      </rPr>
      <t>１回</t>
    </r>
    <r>
      <rPr>
        <sz val="11"/>
        <color indexed="8"/>
        <rFont val="ＭＳ 明朝"/>
        <family val="1"/>
      </rPr>
      <t>の被曝量（合計）</t>
    </r>
  </si>
  <si>
    <r>
      <rPr>
        <b/>
        <sz val="11"/>
        <color indexed="10"/>
        <rFont val="ＭＳ 明朝"/>
        <family val="1"/>
      </rPr>
      <t>１日</t>
    </r>
    <r>
      <rPr>
        <sz val="11"/>
        <color indexed="8"/>
        <rFont val="ＭＳ 明朝"/>
        <family val="1"/>
      </rPr>
      <t>の被曝量（合計）</t>
    </r>
  </si>
  <si>
    <r>
      <rPr>
        <b/>
        <sz val="11"/>
        <color indexed="10"/>
        <rFont val="ＭＳ 明朝"/>
        <family val="1"/>
      </rPr>
      <t>１年</t>
    </r>
    <r>
      <rPr>
        <sz val="11"/>
        <color indexed="8"/>
        <rFont val="ＭＳ 明朝"/>
        <family val="1"/>
      </rPr>
      <t>の被曝量（合計）</t>
    </r>
  </si>
  <si>
    <r>
      <rPr>
        <b/>
        <sz val="11"/>
        <color indexed="10"/>
        <rFont val="ＭＳ 明朝"/>
        <family val="1"/>
      </rPr>
      <t>１日</t>
    </r>
    <r>
      <rPr>
        <sz val="11"/>
        <color indexed="8"/>
        <rFont val="ＭＳ 明朝"/>
        <family val="1"/>
      </rPr>
      <t>の空間からの被曝量（増加分）</t>
    </r>
  </si>
  <si>
    <r>
      <rPr>
        <b/>
        <sz val="11"/>
        <color indexed="10"/>
        <rFont val="ＭＳ 明朝"/>
        <family val="1"/>
      </rPr>
      <t>１月</t>
    </r>
    <r>
      <rPr>
        <sz val="11"/>
        <color indexed="8"/>
        <rFont val="ＭＳ 明朝"/>
        <family val="1"/>
      </rPr>
      <t>の空間からの被曝量（増加分）</t>
    </r>
  </si>
  <si>
    <r>
      <rPr>
        <b/>
        <sz val="11"/>
        <color indexed="10"/>
        <rFont val="ＭＳ 明朝"/>
        <family val="1"/>
      </rPr>
      <t>１年</t>
    </r>
    <r>
      <rPr>
        <sz val="11"/>
        <color indexed="8"/>
        <rFont val="ＭＳ 明朝"/>
        <family val="1"/>
      </rPr>
      <t>の空間からの被曝量（増加分）</t>
    </r>
  </si>
  <si>
    <t>　自宅近辺で、屋外にいる時間(時間)</t>
  </si>
  <si>
    <r>
      <rPr>
        <b/>
        <sz val="11"/>
        <color indexed="8"/>
        <rFont val="ＭＳ 明朝"/>
        <family val="1"/>
      </rPr>
      <t>学校・職場等</t>
    </r>
    <r>
      <rPr>
        <sz val="11"/>
        <color indexed="8"/>
        <rFont val="ＭＳ 明朝"/>
        <family val="1"/>
      </rPr>
      <t>の屋外線量（μSv/ｈ）</t>
    </r>
  </si>
  <si>
    <r>
      <rPr>
        <b/>
        <sz val="11"/>
        <color indexed="8"/>
        <rFont val="ＭＳ 明朝"/>
        <family val="1"/>
      </rPr>
      <t>自宅近辺</t>
    </r>
    <r>
      <rPr>
        <sz val="11"/>
        <color indexed="8"/>
        <rFont val="ＭＳ 明朝"/>
        <family val="1"/>
      </rPr>
      <t>の屋外線量（μSv/ｈ）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</si>
</sst>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.5"/>
      <color indexed="9"/>
      <name val="Calibri"/>
      <family val="2"/>
    </font>
    <font>
      <sz val="11"/>
      <color indexed="9"/>
      <name val="Calibri"/>
      <family val="2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CCCC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4" borderId="11" xfId="0" applyFont="1" applyFill="1" applyBorder="1" applyAlignment="1">
      <alignment vertical="center"/>
    </xf>
    <xf numFmtId="0" fontId="43" fillId="34" borderId="12" xfId="0" applyFont="1" applyFill="1" applyBorder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43" fillId="35" borderId="11" xfId="0" applyFont="1" applyFill="1" applyBorder="1" applyAlignment="1">
      <alignment vertical="center"/>
    </xf>
    <xf numFmtId="0" fontId="43" fillId="35" borderId="12" xfId="0" applyFont="1" applyFill="1" applyBorder="1" applyAlignment="1">
      <alignment vertical="center"/>
    </xf>
    <xf numFmtId="0" fontId="43" fillId="35" borderId="13" xfId="0" applyFont="1" applyFill="1" applyBorder="1" applyAlignment="1">
      <alignment vertical="center"/>
    </xf>
    <xf numFmtId="0" fontId="43" fillId="34" borderId="14" xfId="0" applyFont="1" applyFill="1" applyBorder="1" applyAlignment="1">
      <alignment vertical="center"/>
    </xf>
    <xf numFmtId="0" fontId="43" fillId="34" borderId="15" xfId="0" applyFont="1" applyFill="1" applyBorder="1" applyAlignment="1">
      <alignment vertical="center"/>
    </xf>
    <xf numFmtId="0" fontId="43" fillId="34" borderId="16" xfId="0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77" fontId="43" fillId="0" borderId="10" xfId="0" applyNumberFormat="1" applyFont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6" borderId="0" xfId="0" applyFont="1" applyFill="1" applyAlignment="1">
      <alignment vertical="center"/>
    </xf>
    <xf numFmtId="177" fontId="44" fillId="0" borderId="10" xfId="0" applyNumberFormat="1" applyFont="1" applyBorder="1" applyAlignment="1">
      <alignment horizontal="right" vertical="center"/>
    </xf>
    <xf numFmtId="0" fontId="43" fillId="36" borderId="0" xfId="0" applyFont="1" applyFill="1" applyAlignment="1">
      <alignment vertical="top"/>
    </xf>
    <xf numFmtId="0" fontId="43" fillId="36" borderId="0" xfId="0" applyFont="1" applyFill="1" applyAlignment="1">
      <alignment/>
    </xf>
    <xf numFmtId="0" fontId="43" fillId="0" borderId="10" xfId="0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35" borderId="18" xfId="0" applyFont="1" applyFill="1" applyBorder="1" applyAlignment="1">
      <alignment horizontal="center" vertical="center"/>
    </xf>
    <xf numFmtId="0" fontId="43" fillId="35" borderId="19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3" fillId="35" borderId="24" xfId="0" applyFont="1" applyFill="1" applyBorder="1" applyAlignment="1">
      <alignment horizontal="center" vertical="center"/>
    </xf>
    <xf numFmtId="0" fontId="43" fillId="35" borderId="25" xfId="0" applyFont="1" applyFill="1" applyBorder="1" applyAlignment="1">
      <alignment horizontal="center" vertical="center"/>
    </xf>
    <xf numFmtId="0" fontId="43" fillId="35" borderId="26" xfId="0" applyFont="1" applyFill="1" applyBorder="1" applyAlignment="1">
      <alignment horizontal="center" vertical="center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33" borderId="17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 shrinkToFit="1"/>
    </xf>
    <xf numFmtId="0" fontId="38" fillId="35" borderId="10" xfId="0" applyFont="1" applyFill="1" applyBorder="1" applyAlignment="1">
      <alignment horizontal="right" vertical="center" indent="1" shrinkToFit="1"/>
    </xf>
    <xf numFmtId="0" fontId="38" fillId="35" borderId="10" xfId="0" applyFont="1" applyFill="1" applyBorder="1" applyAlignment="1">
      <alignment horizontal="right" vertical="center" indent="1" shrinkToFit="1"/>
    </xf>
    <xf numFmtId="0" fontId="38" fillId="35" borderId="11" xfId="0" applyFont="1" applyFill="1" applyBorder="1" applyAlignment="1">
      <alignment horizontal="right" vertical="center" indent="1" shrinkToFit="1"/>
    </xf>
    <xf numFmtId="0" fontId="38" fillId="35" borderId="12" xfId="0" applyFont="1" applyFill="1" applyBorder="1" applyAlignment="1">
      <alignment horizontal="right" vertical="center" indent="1" shrinkToFit="1"/>
    </xf>
    <xf numFmtId="0" fontId="38" fillId="35" borderId="27" xfId="0" applyFont="1" applyFill="1" applyBorder="1" applyAlignment="1">
      <alignment horizontal="right" vertical="center" indent="1" shrinkToFit="1"/>
    </xf>
    <xf numFmtId="0" fontId="38" fillId="35" borderId="13" xfId="0" applyFont="1" applyFill="1" applyBorder="1" applyAlignment="1">
      <alignment horizontal="right" vertical="center" indent="1" shrinkToFit="1"/>
    </xf>
    <xf numFmtId="0" fontId="38" fillId="35" borderId="28" xfId="0" applyFont="1" applyFill="1" applyBorder="1" applyAlignment="1">
      <alignment horizontal="righ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0</xdr:row>
      <xdr:rowOff>0</xdr:rowOff>
    </xdr:from>
    <xdr:ext cx="5676900" cy="2857500"/>
    <xdr:sp>
      <xdr:nvSpPr>
        <xdr:cNvPr id="1" name="横巻き 1"/>
        <xdr:cNvSpPr>
          <a:spLocks/>
        </xdr:cNvSpPr>
      </xdr:nvSpPr>
      <xdr:spPr>
        <a:xfrm>
          <a:off x="7296150" y="0"/>
          <a:ext cx="5676900" cy="2857500"/>
        </a:xfrm>
        <a:prstGeom prst="horizontalScroll">
          <a:avLst>
            <a:gd name="adj" fmla="val -42416"/>
          </a:avLst>
        </a:prstGeom>
        <a:solidFill>
          <a:srgbClr val="CCECFF"/>
        </a:solidFill>
        <a:ln w="1587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381000</xdr:colOff>
      <xdr:row>1</xdr:row>
      <xdr:rowOff>104775</xdr:rowOff>
    </xdr:from>
    <xdr:ext cx="5400675" cy="2600325"/>
    <xdr:sp>
      <xdr:nvSpPr>
        <xdr:cNvPr id="2" name="正方形/長方形 6"/>
        <xdr:cNvSpPr>
          <a:spLocks/>
        </xdr:cNvSpPr>
      </xdr:nvSpPr>
      <xdr:spPr>
        <a:xfrm>
          <a:off x="7562850" y="276225"/>
          <a:ext cx="5400675" cy="2600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使い方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色の付いていない部分が入力可能です。単位に気を付けて入力してください。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①食品は放射性物質ごとに１ｋｇ当たりの線量を入力してください。通常は、セシウムのみの入力となります。セシウムの種類が不明な場合、セシウム不明に入力してください。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134</a:t>
          </a:r>
          <a:r>
            <a:rPr lang="en-US" cap="none" sz="1000" b="0" i="0" u="none" baseline="0">
              <a:solidFill>
                <a:srgbClr val="000000"/>
              </a:solidFill>
            </a:rPr>
            <a:t>と</a:t>
          </a:r>
          <a:r>
            <a:rPr lang="en-US" cap="none" sz="1000" b="0" i="0" u="none" baseline="0">
              <a:solidFill>
                <a:srgbClr val="000000"/>
              </a:solidFill>
            </a:rPr>
            <a:t>137</a:t>
          </a:r>
          <a:r>
            <a:rPr lang="en-US" cap="none" sz="1000" b="0" i="0" u="none" baseline="0">
              <a:solidFill>
                <a:srgbClr val="000000"/>
              </a:solidFill>
            </a:rPr>
            <a:t>が半分ずつであるとして計算します。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</a:rPr>
            <a:t>回の摂取量は、食品の重さを入力しますが、放射線量測定基準の状態（材料の状態）の重さを入力してください。米ならば、炊く前の状態です。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③ミルクは粉ミルクと水についてそれぞれ入力してください。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④空間放射線量は、学校・職場と自宅についてそれぞれ入力できます。屋内は、木造家屋の平均的遮蔽効果</a:t>
          </a:r>
          <a:r>
            <a:rPr lang="en-US" cap="none" sz="1000" b="0" i="0" u="none" baseline="0">
              <a:solidFill>
                <a:srgbClr val="000000"/>
              </a:solidFill>
            </a:rPr>
            <a:t>0.4</a:t>
          </a:r>
          <a:r>
            <a:rPr lang="en-US" cap="none" sz="1000" b="0" i="0" u="none" baseline="0">
              <a:solidFill>
                <a:srgbClr val="000000"/>
              </a:solidFill>
            </a:rPr>
            <a:t>を使用し計算しています。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B1" sqref="B1"/>
    </sheetView>
  </sheetViews>
  <sheetFormatPr defaultColWidth="8.796875" defaultRowHeight="21.75" customHeight="1"/>
  <cols>
    <col min="1" max="1" width="1.390625" style="1" customWidth="1"/>
    <col min="2" max="2" width="20.5" style="1" customWidth="1"/>
    <col min="3" max="7" width="10.69921875" style="1" customWidth="1"/>
    <col min="8" max="10" width="9" style="1" customWidth="1"/>
    <col min="11" max="11" width="7.8984375" style="1" customWidth="1"/>
    <col min="12" max="12" width="10.69921875" style="1" customWidth="1"/>
    <col min="13" max="15" width="10.09765625" style="1" customWidth="1"/>
    <col min="16" max="16384" width="9" style="1" customWidth="1"/>
  </cols>
  <sheetData>
    <row r="1" spans="1:25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1.75" customHeight="1">
      <c r="A2" s="19"/>
      <c r="B2" s="8" t="s">
        <v>17</v>
      </c>
      <c r="C2" s="9"/>
      <c r="D2" s="9"/>
      <c r="E2" s="9"/>
      <c r="F2" s="9"/>
      <c r="G2" s="1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1.75" customHeight="1">
      <c r="A3" s="19"/>
      <c r="B3" s="3" t="s">
        <v>2</v>
      </c>
      <c r="C3" s="39" t="s">
        <v>0</v>
      </c>
      <c r="D3" s="39" t="s">
        <v>3</v>
      </c>
      <c r="E3" s="39" t="s">
        <v>4</v>
      </c>
      <c r="F3" s="39" t="s">
        <v>1</v>
      </c>
      <c r="G3" s="39" t="s">
        <v>7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1.75" customHeight="1">
      <c r="A4" s="19"/>
      <c r="B4" s="3" t="s">
        <v>5</v>
      </c>
      <c r="C4" s="23"/>
      <c r="D4" s="23"/>
      <c r="E4" s="23"/>
      <c r="F4" s="23"/>
      <c r="G4" s="2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21.75" customHeight="1">
      <c r="A5" s="19"/>
      <c r="B5" s="3" t="s">
        <v>6</v>
      </c>
      <c r="C5" s="35"/>
      <c r="D5" s="36"/>
      <c r="E5" s="36"/>
      <c r="F5" s="36"/>
      <c r="G5" s="3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21.75" customHeight="1" hidden="1">
      <c r="A6" s="19"/>
      <c r="B6" s="3"/>
      <c r="C6" s="17">
        <f>2.2/100*C4*C5/1000</f>
        <v>0</v>
      </c>
      <c r="D6" s="17">
        <f>1.9/100*D4*C5/1000</f>
        <v>0</v>
      </c>
      <c r="E6" s="17">
        <f>1.3/100*E4*C5/1000</f>
        <v>0</v>
      </c>
      <c r="F6" s="17">
        <f>1.6/100*F4*C5/1000</f>
        <v>0</v>
      </c>
      <c r="G6" s="17">
        <f>2.8/100*G4*C5/1000</f>
        <v>0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1.75" customHeight="1">
      <c r="A7" s="19"/>
      <c r="B7" s="3" t="s">
        <v>24</v>
      </c>
      <c r="C7" s="40" t="str">
        <f>SUM(C6:G6)&amp;" μSv"</f>
        <v>0 μSv</v>
      </c>
      <c r="D7" s="40"/>
      <c r="E7" s="42"/>
      <c r="F7" s="46" t="str">
        <f>SUM(C6:G6)/1000&amp;" ｍSv"</f>
        <v>0 ｍSv</v>
      </c>
      <c r="G7" s="4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ht="21.75" customHeight="1">
      <c r="A8" s="19"/>
      <c r="B8" s="3" t="s">
        <v>8</v>
      </c>
      <c r="C8" s="35"/>
      <c r="D8" s="36"/>
      <c r="E8" s="36"/>
      <c r="F8" s="36"/>
      <c r="G8" s="3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21.75" customHeight="1" hidden="1">
      <c r="A9" s="19"/>
      <c r="B9" s="3"/>
      <c r="C9" s="17">
        <f>C6*C8</f>
        <v>0</v>
      </c>
      <c r="D9" s="17">
        <f>D6*C8</f>
        <v>0</v>
      </c>
      <c r="E9" s="17">
        <f>E6*C8</f>
        <v>0</v>
      </c>
      <c r="F9" s="17">
        <f>F6*C8</f>
        <v>0</v>
      </c>
      <c r="G9" s="17">
        <f>G6*C8</f>
        <v>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21.75" customHeight="1">
      <c r="A10" s="19"/>
      <c r="B10" s="3" t="s">
        <v>25</v>
      </c>
      <c r="C10" s="40">
        <f>IF(C8&lt;&gt;"",SUM(C9:G9)&amp;" μSv","")</f>
      </c>
      <c r="D10" s="40"/>
      <c r="E10" s="42"/>
      <c r="F10" s="46">
        <f>IF(C8&lt;&gt;"",SUM(C9:G9)/1000&amp;" ｍSv","")</f>
      </c>
      <c r="G10" s="4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21.75" customHeight="1">
      <c r="A11" s="19"/>
      <c r="B11" s="3" t="s">
        <v>9</v>
      </c>
      <c r="C11" s="35"/>
      <c r="D11" s="36"/>
      <c r="E11" s="36"/>
      <c r="F11" s="36"/>
      <c r="G11" s="3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21.75" customHeight="1" hidden="1">
      <c r="A12" s="19"/>
      <c r="B12" s="3"/>
      <c r="C12" s="17">
        <f>C9*C11</f>
        <v>0</v>
      </c>
      <c r="D12" s="17">
        <f>D9*C11</f>
        <v>0</v>
      </c>
      <c r="E12" s="17">
        <f>E9*C11</f>
        <v>0</v>
      </c>
      <c r="F12" s="17">
        <f>F9*C11</f>
        <v>0</v>
      </c>
      <c r="G12" s="17">
        <f>G9*C11</f>
        <v>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21.75" customHeight="1">
      <c r="A13" s="19"/>
      <c r="B13" s="3" t="s">
        <v>26</v>
      </c>
      <c r="C13" s="40">
        <f>IF(C11&lt;&gt;"",SUM(C12:G12)&amp;" μSv","")</f>
      </c>
      <c r="D13" s="40"/>
      <c r="E13" s="42"/>
      <c r="F13" s="46">
        <f>IF(C11&lt;&gt;"",SUM(C12:G12)/1000&amp;" ｍSv","")</f>
      </c>
      <c r="G13" s="4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7.2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7.2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21.75" customHeight="1">
      <c r="A16" s="19"/>
      <c r="B16" s="8" t="s">
        <v>18</v>
      </c>
      <c r="C16" s="9"/>
      <c r="D16" s="9"/>
      <c r="E16" s="9"/>
      <c r="F16" s="10"/>
      <c r="G16" s="19"/>
      <c r="H16" s="8" t="s">
        <v>13</v>
      </c>
      <c r="I16" s="9"/>
      <c r="J16" s="9"/>
      <c r="K16" s="9"/>
      <c r="L16" s="9"/>
      <c r="M16" s="9"/>
      <c r="N16" s="9"/>
      <c r="O16" s="10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1.75" customHeight="1">
      <c r="A17" s="19"/>
      <c r="B17" s="3" t="s">
        <v>12</v>
      </c>
      <c r="C17" s="38" t="s">
        <v>10</v>
      </c>
      <c r="D17" s="38"/>
      <c r="E17" s="38" t="s">
        <v>11</v>
      </c>
      <c r="F17" s="38"/>
      <c r="G17" s="19"/>
      <c r="H17" s="11" t="s">
        <v>31</v>
      </c>
      <c r="I17" s="12"/>
      <c r="J17" s="12"/>
      <c r="K17" s="13"/>
      <c r="L17" s="24"/>
      <c r="M17" s="26"/>
      <c r="N17" s="27"/>
      <c r="O17" s="28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1.75" customHeight="1">
      <c r="A18" s="19"/>
      <c r="B18" s="4" t="s">
        <v>2</v>
      </c>
      <c r="C18" s="39" t="s">
        <v>1</v>
      </c>
      <c r="D18" s="39" t="s">
        <v>0</v>
      </c>
      <c r="E18" s="39" t="s">
        <v>1</v>
      </c>
      <c r="F18" s="39" t="s">
        <v>0</v>
      </c>
      <c r="G18" s="19"/>
      <c r="H18" s="5" t="s">
        <v>14</v>
      </c>
      <c r="I18" s="6"/>
      <c r="J18" s="6"/>
      <c r="K18" s="7"/>
      <c r="L18" s="25"/>
      <c r="M18" s="29"/>
      <c r="N18" s="30"/>
      <c r="O18" s="31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1.75" customHeight="1">
      <c r="A19" s="19"/>
      <c r="B19" s="4" t="s">
        <v>5</v>
      </c>
      <c r="C19" s="23"/>
      <c r="D19" s="23"/>
      <c r="E19" s="23"/>
      <c r="F19" s="23"/>
      <c r="G19" s="19"/>
      <c r="H19" s="5" t="s">
        <v>15</v>
      </c>
      <c r="I19" s="6"/>
      <c r="J19" s="6"/>
      <c r="K19" s="7"/>
      <c r="L19" s="25"/>
      <c r="M19" s="29"/>
      <c r="N19" s="30"/>
      <c r="O19" s="31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1.75" customHeight="1">
      <c r="A20" s="19"/>
      <c r="B20" s="4" t="s">
        <v>6</v>
      </c>
      <c r="C20" s="35"/>
      <c r="D20" s="37"/>
      <c r="E20" s="35"/>
      <c r="F20" s="37"/>
      <c r="G20" s="19"/>
      <c r="H20" s="5" t="s">
        <v>32</v>
      </c>
      <c r="I20" s="6"/>
      <c r="J20" s="6"/>
      <c r="K20" s="7"/>
      <c r="L20" s="25"/>
      <c r="M20" s="29"/>
      <c r="N20" s="30"/>
      <c r="O20" s="31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1.75" customHeight="1" hidden="1">
      <c r="A21" s="19"/>
      <c r="B21" s="4"/>
      <c r="C21" s="17">
        <f>1.6/100*C19*C20/1000</f>
        <v>0</v>
      </c>
      <c r="D21" s="17">
        <f>2.2/100*D19*C20/1000</f>
        <v>0</v>
      </c>
      <c r="E21" s="17">
        <f>1.6/100*E19*E20/1000</f>
        <v>0</v>
      </c>
      <c r="F21" s="17">
        <f>2.2/100*F19*E20/1000</f>
        <v>0</v>
      </c>
      <c r="G21" s="19"/>
      <c r="H21" s="5"/>
      <c r="I21" s="6"/>
      <c r="J21" s="6"/>
      <c r="K21" s="7"/>
      <c r="L21" s="25"/>
      <c r="M21" s="29"/>
      <c r="N21" s="30"/>
      <c r="O21" s="31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21.75" customHeight="1">
      <c r="A22" s="19"/>
      <c r="B22" s="18" t="s">
        <v>19</v>
      </c>
      <c r="C22" s="42" t="str">
        <f>SUM(C21:F21)&amp;" μSv"</f>
        <v>0 μSv</v>
      </c>
      <c r="D22" s="43"/>
      <c r="E22" s="44" t="str">
        <f>SUM(C21:F21)/1000&amp;" ｍSv"</f>
        <v>0 ｍSv</v>
      </c>
      <c r="F22" s="45"/>
      <c r="G22" s="19"/>
      <c r="H22" s="5" t="s">
        <v>30</v>
      </c>
      <c r="I22" s="6"/>
      <c r="J22" s="6"/>
      <c r="K22" s="7"/>
      <c r="L22" s="25"/>
      <c r="M22" s="29"/>
      <c r="N22" s="30"/>
      <c r="O22" s="31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21.75" customHeight="1">
      <c r="A23" s="19"/>
      <c r="B23" s="4" t="s">
        <v>8</v>
      </c>
      <c r="C23" s="35"/>
      <c r="D23" s="36"/>
      <c r="E23" s="36"/>
      <c r="F23" s="37"/>
      <c r="G23" s="19"/>
      <c r="H23" s="5" t="s">
        <v>16</v>
      </c>
      <c r="I23" s="6"/>
      <c r="J23" s="6"/>
      <c r="K23" s="7"/>
      <c r="L23" s="25"/>
      <c r="M23" s="32"/>
      <c r="N23" s="33"/>
      <c r="O23" s="34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21.75" customHeight="1" hidden="1">
      <c r="A24" s="19"/>
      <c r="B24" s="4"/>
      <c r="C24" s="20">
        <f>C21*C23</f>
        <v>0</v>
      </c>
      <c r="D24" s="20">
        <f>D21*C23</f>
        <v>0</v>
      </c>
      <c r="E24" s="20">
        <f>E21*C23</f>
        <v>0</v>
      </c>
      <c r="F24" s="20">
        <f>F21*C23</f>
        <v>0</v>
      </c>
      <c r="G24" s="19"/>
      <c r="H24" s="5"/>
      <c r="I24" s="6"/>
      <c r="J24" s="6"/>
      <c r="K24" s="6"/>
      <c r="L24" s="2"/>
      <c r="M24" s="14"/>
      <c r="N24" s="15"/>
      <c r="O24" s="16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21.75" customHeight="1">
      <c r="A25" s="19"/>
      <c r="B25" s="18" t="s">
        <v>20</v>
      </c>
      <c r="C25" s="42">
        <f>IF(C23&lt;&gt;"",SUM(C24:F24)&amp;" μSv","")</f>
      </c>
      <c r="D25" s="43"/>
      <c r="E25" s="44">
        <f>IF(C23&lt;&gt;"",SUM(C24:H24)/1000&amp;" ｍSv","")</f>
      </c>
      <c r="F25" s="45"/>
      <c r="G25" s="19"/>
      <c r="H25" s="5" t="s">
        <v>27</v>
      </c>
      <c r="I25" s="6"/>
      <c r="J25" s="6"/>
      <c r="K25" s="6"/>
      <c r="L25" s="40">
        <f>IF(($L$18+$L$19+$L$22+$L$23)=0,"",IF(($L$18+$L$19+$L$22+$L$23)&lt;&gt;24,"１日が２４時間ではない",((($L$17-0.04)*$L$18+($L$17-0.04)*$L$19*0.4+($L$20-0.04)*$L$22+($L$20-0.04)*$L$23*0.4))&amp;" μSv"))</f>
      </c>
      <c r="M25" s="40"/>
      <c r="N25" s="40">
        <f>IF(($L$18+$L$19+$L$22+$L$23)=0,"",IF(($L$18+$L$19+$L$22+$L$23)&lt;&gt;24,"１日が２４時間ではない",((($L$17-0.04)*$L$18+($L$17-0.04)*$L$19*0.4+($L$20-0.04)*$L$22+($L$20-0.04)*$L$23*0.4)/1000)&amp;" ｍSv"))</f>
      </c>
      <c r="O25" s="40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21.75" customHeight="1">
      <c r="A26" s="19"/>
      <c r="B26" s="4" t="s">
        <v>9</v>
      </c>
      <c r="C26" s="35"/>
      <c r="D26" s="36"/>
      <c r="E26" s="36"/>
      <c r="F26" s="37"/>
      <c r="G26" s="19"/>
      <c r="H26" s="5" t="s">
        <v>28</v>
      </c>
      <c r="I26" s="6"/>
      <c r="J26" s="6"/>
      <c r="K26" s="6"/>
      <c r="L26" s="40">
        <f>IF(($L$18+$L$19+$L$22+$L$23)=0,"",IF(($L$18+$L$19+$L$22+$L$23)&lt;&gt;24,"１日が２４時間ではない",((($L$17-0.04)*$L$18+($L$17-0.04)*$L$19*0.4+($L$20-0.04)*$L$22+($L$20-0.04)*$L$23*0.4)*30)&amp;" μSv"))</f>
      </c>
      <c r="M26" s="40"/>
      <c r="N26" s="40">
        <f>IF(($L$18+$L$19+$L$22+$L$23)=0,"",IF(($L$18+$L$19+$L$22+$L$23)&lt;&gt;24,"１日が２４時間ではない",((($L$17-0.04)*$L$18+($L$17-0.04)*$L$19*0.4+($L$20-0.04)*$L$22+($L$20-0.04)*$L$23*0.4)*30/1000)&amp;" ｍSv"))</f>
      </c>
      <c r="O26" s="40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21.75" customHeight="1" hidden="1">
      <c r="A27" s="19"/>
      <c r="B27" s="4"/>
      <c r="C27" s="20">
        <f>C24*C26</f>
        <v>0</v>
      </c>
      <c r="D27" s="20">
        <f>D24*C26</f>
        <v>0</v>
      </c>
      <c r="E27" s="20">
        <f>E24*C26</f>
        <v>0</v>
      </c>
      <c r="F27" s="20">
        <f>F24*C26</f>
        <v>0</v>
      </c>
      <c r="G27" s="19"/>
      <c r="H27" s="5"/>
      <c r="I27" s="6"/>
      <c r="J27" s="6"/>
      <c r="K27" s="6"/>
      <c r="L27" s="41"/>
      <c r="M27" s="41"/>
      <c r="N27" s="41"/>
      <c r="O27" s="41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1.75" customHeight="1">
      <c r="A28" s="19"/>
      <c r="B28" s="18" t="s">
        <v>21</v>
      </c>
      <c r="C28" s="42">
        <f>IF(C26&lt;&gt;"",SUM(C27:F27)&amp;" μSv","")</f>
      </c>
      <c r="D28" s="43"/>
      <c r="E28" s="44">
        <f>IF(C26&lt;&gt;"",SUM(C27:H27)/1000&amp;" ｍSv","")</f>
      </c>
      <c r="F28" s="45"/>
      <c r="G28" s="19"/>
      <c r="H28" s="5" t="s">
        <v>29</v>
      </c>
      <c r="I28" s="6"/>
      <c r="J28" s="6"/>
      <c r="K28" s="6"/>
      <c r="L28" s="40">
        <f>IF(($L$18+$L$19+$L$22+$L$23)=0,"",IF(($L$18+$L$19+$L$22+$L$23)&lt;&gt;24,"１日が２４時間ではない",((($L$17-0.04)*$L$18+($L$17-0.04)*$L$19*0.4+($L$20-0.04)*$L$22+($L$20-0.04)*$L$23*0.4)*365)&amp;" μSv"))</f>
      </c>
      <c r="M28" s="40"/>
      <c r="N28" s="40">
        <f>IF(($L$18+$L$19+$L$22+$L$23)=0,"",IF(($L$18+$L$19+$L$22+$L$23)&lt;&gt;24,"１日が２４時間ではない",((($L$17-0.04)*$L$18+($L$17-0.04)*$L$19*0.4+($L$20-0.04)*$L$22+($L$20-0.04)*$L$23*0.4)*365/1000)&amp;" ｍSv"))</f>
      </c>
      <c r="O28" s="40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21.75" customHeight="1">
      <c r="A29" s="19"/>
      <c r="B29" s="22" t="s">
        <v>23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21.75" customHeight="1">
      <c r="A30" s="19"/>
      <c r="B30" s="21" t="s">
        <v>22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21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21.7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21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21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21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21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21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21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21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21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1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21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1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21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</sheetData>
  <sheetProtection password="CA6A" sheet="1" objects="1" scenarios="1"/>
  <mergeCells count="28">
    <mergeCell ref="C7:E7"/>
    <mergeCell ref="F7:G7"/>
    <mergeCell ref="C10:E10"/>
    <mergeCell ref="F10:G10"/>
    <mergeCell ref="C13:E13"/>
    <mergeCell ref="F13:G13"/>
    <mergeCell ref="E22:F22"/>
    <mergeCell ref="E28:F28"/>
    <mergeCell ref="C28:D28"/>
    <mergeCell ref="E25:F25"/>
    <mergeCell ref="C25:D25"/>
    <mergeCell ref="C26:F26"/>
    <mergeCell ref="N28:O28"/>
    <mergeCell ref="N26:O26"/>
    <mergeCell ref="N25:O25"/>
    <mergeCell ref="L28:M28"/>
    <mergeCell ref="L26:M26"/>
    <mergeCell ref="L25:M25"/>
    <mergeCell ref="M17:O23"/>
    <mergeCell ref="C5:G5"/>
    <mergeCell ref="C8:G8"/>
    <mergeCell ref="C11:G11"/>
    <mergeCell ref="C23:F23"/>
    <mergeCell ref="C20:D20"/>
    <mergeCell ref="E20:F20"/>
    <mergeCell ref="C17:D17"/>
    <mergeCell ref="E17:F17"/>
    <mergeCell ref="C22:D22"/>
  </mergeCells>
  <dataValidations count="4">
    <dataValidation type="decimal" allowBlank="1" showInputMessage="1" showErrorMessage="1" error="数値を入力してください" sqref="C4:G5 C19:F20 L20 L17">
      <formula1>0</formula1>
      <formula2>1000000</formula2>
    </dataValidation>
    <dataValidation type="decimal" allowBlank="1" showInputMessage="1" showErrorMessage="1" error="数値を入力してください" sqref="C23:F23 C8:G8">
      <formula1>0</formula1>
      <formula2>100</formula2>
    </dataValidation>
    <dataValidation type="decimal" allowBlank="1" showInputMessage="1" showErrorMessage="1" error="１～３６５までの数値を入力してください" sqref="C26:F26 C11:G11">
      <formula1>0</formula1>
      <formula2>366</formula2>
    </dataValidation>
    <dataValidation type="decimal" allowBlank="1" showInputMessage="1" showErrorMessage="1" error="２４までの数値を入力してください" sqref="L18:L19 L22:L23">
      <formula1>0</formula1>
      <formula2>24</formula2>
    </dataValidation>
  </dataValidations>
  <printOptions/>
  <pageMargins left="0.3937007874015748" right="0.3937007874015748" top="0.5905511811023623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yaita</dc:creator>
  <cp:keywords/>
  <dc:description/>
  <cp:lastModifiedBy>yaita</cp:lastModifiedBy>
  <cp:lastPrinted>2011-12-13T02:58:54Z</cp:lastPrinted>
  <dcterms:created xsi:type="dcterms:W3CDTF">2011-12-13T00:10:57Z</dcterms:created>
  <dcterms:modified xsi:type="dcterms:W3CDTF">2011-12-13T02:59:14Z</dcterms:modified>
  <cp:category/>
  <cp:version/>
  <cp:contentType/>
  <cp:contentStatus/>
</cp:coreProperties>
</file>